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server050\Общие\Отдел по имуществу\ПИСЬМА, ОТЧЕТЫ\2021\Алтайкрайимущество\размещение Перечня по состоянию на 01.01.2021 г\"/>
    </mc:Choice>
  </mc:AlternateContent>
  <bookViews>
    <workbookView xWindow="7665" yWindow="1920" windowWidth="3675" windowHeight="2625" tabRatio="599" firstSheet="10" activeTab="12"/>
  </bookViews>
  <sheets>
    <sheet name="Адм, общ., произ.,иные зд. 1.2" sheetId="14227" r:id="rId1"/>
    <sheet name="Нежилые помещения 1.4" sheetId="380" r:id="rId2"/>
    <sheet name="Незавершенное кап.стр-во 1.14" sheetId="148" r:id="rId3"/>
    <sheet name="Сети канализационные 1.9" sheetId="14221" r:id="rId4"/>
    <sheet name="Сети электрические 1.6 " sheetId="14222" r:id="rId5"/>
    <sheet name="Сети водопроводные 1.8" sheetId="14224" r:id="rId6"/>
    <sheet name="Сети теплоснабжения 1.7" sheetId="14223" r:id="rId7"/>
    <sheet name="Автомобильные дороги 1.13" sheetId="14226" r:id="rId8"/>
    <sheet name="Сети телекоммуникационные 1.11" sheetId="14225" r:id="rId9"/>
    <sheet name="Сооружения 1.5" sheetId="14228" r:id="rId10"/>
    <sheet name=" иное недвижимое имущество 1.12" sheetId="1077" r:id="rId11"/>
    <sheet name="Жилищный фонд 1.3" sheetId="1085" r:id="rId12"/>
    <sheet name="Земельные участки 1.1." sheetId="14229" r:id="rId13"/>
    <sheet name="машины и оборудование" sheetId="14232" r:id="rId14"/>
    <sheet name="Транспорт" sheetId="14233" r:id="rId15"/>
    <sheet name="Иное движимое имущество" sheetId="14234" r:id="rId16"/>
    <sheet name="Лист1" sheetId="14235" r:id="rId17"/>
  </sheets>
  <definedNames>
    <definedName name="_xlnm._FilterDatabase" localSheetId="0" hidden="1">'Адм, общ., произ.,иные зд. 1.2'!$A$6:$K$139</definedName>
    <definedName name="_xlnm._FilterDatabase" localSheetId="11" hidden="1">'Жилищный фонд 1.3'!$A$6:$J$36</definedName>
    <definedName name="_xlnm._FilterDatabase" localSheetId="12" hidden="1">'Земельные участки 1.1.'!$A$5:$P$108</definedName>
    <definedName name="_xlnm._FilterDatabase" localSheetId="3" hidden="1">'Сети канализационные 1.9'!$A$5:$N$67</definedName>
    <definedName name="_xlnm._FilterDatabase" localSheetId="8" hidden="1">#REF!</definedName>
    <definedName name="_xlnm._FilterDatabase" localSheetId="9" hidden="1">'Сооружения 1.5'!$A$4:$AO$137</definedName>
    <definedName name="_xlnm.Print_Titles" localSheetId="10">' иное недвижимое имущество 1.12'!#REF!</definedName>
    <definedName name="_xlnm.Print_Titles" localSheetId="7">'Автомобильные дороги 1.13'!#REF!</definedName>
    <definedName name="_xlnm.Print_Titles" localSheetId="11">'Жилищный фонд 1.3'!$4:$6</definedName>
    <definedName name="_xlnm.Print_Titles" localSheetId="5">'Сети водопроводные 1.8'!#REF!</definedName>
    <definedName name="_xlnm.Print_Titles" localSheetId="3">'Сети канализационные 1.9'!$5:$5</definedName>
    <definedName name="_xlnm.Print_Titles" localSheetId="6">'Сети теплоснабжения 1.7'!#REF!</definedName>
    <definedName name="_xlnm.Print_Titles" localSheetId="4">'Сети электрические 1.6 '!#REF!</definedName>
    <definedName name="_xlnm.Print_Titles" localSheetId="9">'Сооружения 1.5'!#REF!</definedName>
  </definedNames>
  <calcPr calcId="162913"/>
</workbook>
</file>

<file path=xl/calcChain.xml><?xml version="1.0" encoding="utf-8"?>
<calcChain xmlns="http://schemas.openxmlformats.org/spreadsheetml/2006/main">
  <c r="L107" i="14229" l="1"/>
  <c r="H107" i="14229" s="1"/>
  <c r="G107" i="14229"/>
  <c r="L106" i="14229"/>
  <c r="H106" i="14229" s="1"/>
  <c r="L105" i="14229"/>
  <c r="H105" i="14229" s="1"/>
  <c r="G104" i="14229"/>
  <c r="H103" i="14229"/>
  <c r="G103" i="14229"/>
  <c r="G102" i="14229"/>
  <c r="G101" i="14229"/>
  <c r="G100" i="14229"/>
  <c r="G99" i="14229"/>
  <c r="G98" i="14229"/>
  <c r="G97" i="14229"/>
  <c r="G96" i="14229"/>
  <c r="G95" i="14229"/>
  <c r="G94" i="14229"/>
  <c r="G93" i="14229"/>
  <c r="G92" i="14229"/>
  <c r="G91" i="14229"/>
  <c r="G90" i="14229"/>
  <c r="G89" i="14229"/>
  <c r="G88" i="14229"/>
  <c r="G87" i="14229"/>
  <c r="G86" i="14229"/>
  <c r="G85" i="14229"/>
  <c r="G84" i="14229"/>
  <c r="G83" i="14229"/>
  <c r="G82" i="14229"/>
  <c r="G81" i="14229"/>
  <c r="G80" i="14229"/>
  <c r="G79" i="14229"/>
  <c r="G78" i="14229"/>
  <c r="G77" i="14229"/>
  <c r="G76" i="14229"/>
  <c r="G75" i="14229"/>
  <c r="G74" i="14229"/>
  <c r="G73" i="14229"/>
  <c r="G72" i="14229"/>
  <c r="G71" i="14229"/>
  <c r="G70" i="14229"/>
  <c r="G69" i="14229"/>
  <c r="G68" i="14229"/>
  <c r="G67" i="14229"/>
  <c r="G66" i="14229"/>
  <c r="G65" i="14229"/>
  <c r="G64" i="14229"/>
  <c r="G63" i="14229"/>
  <c r="G62" i="14229"/>
  <c r="G61" i="14229"/>
  <c r="G60" i="14229"/>
  <c r="G59" i="14229"/>
  <c r="F58" i="14229"/>
  <c r="G58" i="14229" s="1"/>
  <c r="G57" i="14229"/>
  <c r="G56" i="14229"/>
  <c r="G55" i="14229"/>
  <c r="F54" i="14229"/>
  <c r="G54" i="14229" s="1"/>
  <c r="G53" i="14229"/>
  <c r="G52" i="14229"/>
  <c r="G51" i="14229"/>
  <c r="G50" i="14229"/>
  <c r="G49" i="14229"/>
  <c r="G48" i="14229"/>
  <c r="G47" i="14229"/>
  <c r="G46" i="14229"/>
  <c r="G45" i="14229"/>
  <c r="H44" i="14229"/>
  <c r="L43" i="14229"/>
  <c r="H43" i="14229" s="1"/>
  <c r="L42" i="14229"/>
  <c r="H42" i="14229" s="1"/>
  <c r="L41" i="14229"/>
  <c r="H41" i="14229" s="1"/>
  <c r="L40" i="14229"/>
  <c r="H40" i="14229" s="1"/>
  <c r="G40" i="14229"/>
  <c r="L39" i="14229"/>
  <c r="H39" i="14229" s="1"/>
  <c r="L38" i="14229"/>
  <c r="H38" i="14229" s="1"/>
  <c r="H37" i="14229"/>
  <c r="G37" i="14229"/>
  <c r="L36" i="14229"/>
  <c r="H36" i="14229" s="1"/>
  <c r="L35" i="14229"/>
  <c r="H35" i="14229" s="1"/>
  <c r="G35" i="14229"/>
  <c r="L34" i="14229"/>
  <c r="H34" i="14229" s="1"/>
  <c r="L33" i="14229"/>
  <c r="H33" i="14229" s="1"/>
  <c r="L32" i="14229"/>
  <c r="H32" i="14229" s="1"/>
  <c r="L31" i="14229"/>
  <c r="H31" i="14229" s="1"/>
  <c r="G31" i="14229"/>
  <c r="L30" i="14229"/>
  <c r="H30" i="14229" s="1"/>
  <c r="L29" i="14229"/>
  <c r="H29" i="14229" s="1"/>
  <c r="L28" i="14229"/>
  <c r="H28" i="14229" s="1"/>
  <c r="L27" i="14229"/>
  <c r="H27" i="14229" s="1"/>
  <c r="G27" i="14229"/>
  <c r="L26" i="14229"/>
  <c r="H26" i="14229" s="1"/>
  <c r="L25" i="14229"/>
  <c r="H25" i="14229" s="1"/>
  <c r="L24" i="14229"/>
  <c r="J24" i="14229"/>
  <c r="L23" i="14229"/>
  <c r="H23" i="14229" s="1"/>
  <c r="G22" i="14229"/>
  <c r="H21" i="14229"/>
  <c r="G21" i="14229"/>
  <c r="L20" i="14229"/>
  <c r="H20" i="14229" s="1"/>
  <c r="L19" i="14229"/>
  <c r="J19" i="14229"/>
  <c r="L18" i="14229"/>
  <c r="G18" i="14229" s="1"/>
  <c r="H18" i="14229" s="1"/>
  <c r="H11" i="14229"/>
  <c r="H10" i="14229"/>
  <c r="J43" i="1085"/>
  <c r="H19" i="14229" l="1"/>
  <c r="G20" i="14229"/>
  <c r="H24" i="14229"/>
  <c r="G25" i="14229"/>
  <c r="G28" i="14229"/>
  <c r="G29" i="14229"/>
  <c r="G32" i="14229"/>
  <c r="G33" i="14229"/>
  <c r="G36" i="14229"/>
  <c r="G38" i="14229"/>
  <c r="G41" i="14229"/>
  <c r="G42" i="14229"/>
  <c r="G105" i="14229"/>
  <c r="G19" i="14229"/>
  <c r="G23" i="14229"/>
  <c r="G24" i="14229"/>
  <c r="G26" i="14229"/>
  <c r="G30" i="14229"/>
  <c r="G34" i="14229"/>
  <c r="G39" i="14229"/>
  <c r="G43" i="14229"/>
  <c r="G106" i="14229"/>
  <c r="F108" i="14229"/>
  <c r="I1363" i="14234"/>
  <c r="I1360" i="14234"/>
  <c r="I1356" i="14234"/>
  <c r="I1353" i="14234"/>
  <c r="I1350" i="14234"/>
  <c r="I1347" i="14234"/>
  <c r="I1344" i="14234"/>
  <c r="I1341" i="14234"/>
  <c r="I1338" i="14234"/>
  <c r="I1223" i="14234"/>
  <c r="I1209" i="14234"/>
  <c r="I1208" i="14234"/>
  <c r="I1173" i="14234"/>
  <c r="I1166" i="14234"/>
  <c r="I1043" i="14234"/>
  <c r="I1039" i="14234"/>
  <c r="I1038" i="14234"/>
  <c r="I1018" i="14234"/>
  <c r="I1017" i="14234"/>
  <c r="I1016" i="14234"/>
  <c r="I1015" i="14234"/>
  <c r="I1014" i="14234"/>
  <c r="I1013" i="14234"/>
  <c r="I971" i="14234"/>
  <c r="I854" i="14234"/>
  <c r="I742" i="14234"/>
  <c r="I686" i="14234"/>
  <c r="I527" i="14234"/>
  <c r="I526" i="14234"/>
  <c r="I514" i="14234"/>
  <c r="I513" i="14234"/>
  <c r="I417" i="14234"/>
  <c r="I408" i="14234"/>
  <c r="I322" i="14234"/>
  <c r="I319" i="14234"/>
  <c r="I318" i="14234"/>
  <c r="I1448" i="14234" s="1"/>
  <c r="I1839" i="14232"/>
  <c r="I1836" i="14232"/>
  <c r="I1834" i="14232"/>
  <c r="I1832" i="14232"/>
  <c r="I1830" i="14232"/>
  <c r="I1683" i="14232"/>
  <c r="I1581" i="14232"/>
  <c r="I1503" i="14232"/>
  <c r="I1481" i="14232"/>
  <c r="I1453" i="14232"/>
  <c r="I1450" i="14232"/>
  <c r="I1439" i="14232"/>
  <c r="I1360" i="14232"/>
  <c r="I1357" i="14232"/>
  <c r="I830" i="14232"/>
  <c r="I829" i="14232"/>
  <c r="I811" i="14232"/>
  <c r="I685" i="14232"/>
  <c r="I679" i="14232"/>
  <c r="I655" i="14232"/>
  <c r="I639" i="14232"/>
  <c r="I637" i="14232"/>
  <c r="I475" i="14232"/>
  <c r="I111" i="14232"/>
  <c r="I2030" i="14232" s="1"/>
  <c r="J41" i="14224" l="1"/>
  <c r="J45" i="14224"/>
  <c r="J49" i="14224"/>
  <c r="J51" i="14224"/>
  <c r="J47" i="14227" l="1"/>
  <c r="J56" i="14227" l="1"/>
  <c r="J51" i="14227"/>
  <c r="J15" i="14227" l="1"/>
  <c r="J46" i="14227" l="1"/>
  <c r="J36" i="14227"/>
  <c r="J7" i="380"/>
  <c r="J21" i="14227"/>
  <c r="J30" i="14227"/>
  <c r="J33" i="14227"/>
  <c r="J52" i="14227"/>
</calcChain>
</file>

<file path=xl/comments1.xml><?xml version="1.0" encoding="utf-8"?>
<comments xmlns="http://schemas.openxmlformats.org/spreadsheetml/2006/main">
  <authors>
    <author>jna</author>
  </authors>
  <commentList>
    <comment ref="D7" authorId="0" shapeId="0">
      <text>
        <r>
          <rPr>
            <b/>
            <sz val="8"/>
            <color indexed="81"/>
            <rFont val="Tahoma"/>
            <family val="2"/>
            <charset val="204"/>
          </rPr>
          <t>jna:</t>
        </r>
        <r>
          <rPr>
            <sz val="8"/>
            <color indexed="81"/>
            <rFont val="Tahoma"/>
            <family val="2"/>
            <charset val="204"/>
          </rPr>
          <t xml:space="preserve">
216/465 доли общей долевой соб-сти здания общ.площадью 465,8кв.м.</t>
        </r>
      </text>
    </comment>
    <comment ref="J27" authorId="0" shapeId="0">
      <text>
        <r>
          <rPr>
            <b/>
            <sz val="8"/>
            <color indexed="81"/>
            <rFont val="Tahoma"/>
            <family val="2"/>
            <charset val="204"/>
          </rPr>
          <t>jna:</t>
        </r>
        <r>
          <rPr>
            <sz val="8"/>
            <color indexed="81"/>
            <rFont val="Tahoma"/>
            <family val="2"/>
            <charset val="204"/>
          </rPr>
          <t xml:space="preserve">
до 24.12.10 S-515,0, с/но нового т/п-см</t>
        </r>
      </text>
    </comment>
    <comment ref="J29" authorId="0" shapeId="0">
      <text>
        <r>
          <rPr>
            <b/>
            <sz val="8"/>
            <color indexed="81"/>
            <rFont val="Tahoma"/>
            <family val="2"/>
            <charset val="204"/>
          </rPr>
          <t>jna:</t>
        </r>
        <r>
          <rPr>
            <sz val="8"/>
            <color indexed="81"/>
            <rFont val="Tahoma"/>
            <family val="2"/>
            <charset val="204"/>
          </rPr>
          <t xml:space="preserve">
в т/п итог стоит б/з подвалов, нужно плюсовать, будет как в кад.паспорте, в пост.гсд ошибка, подвал правильно читать973,9кв.м., как в т/п</t>
        </r>
      </text>
    </comment>
    <comment ref="J30" authorId="0" shapeId="0">
      <text>
        <r>
          <rPr>
            <b/>
            <sz val="8"/>
            <color indexed="81"/>
            <rFont val="Tahoma"/>
            <family val="2"/>
            <charset val="204"/>
          </rPr>
          <t>jna:</t>
        </r>
        <r>
          <rPr>
            <sz val="8"/>
            <color indexed="81"/>
            <rFont val="Tahoma"/>
            <family val="2"/>
            <charset val="204"/>
          </rPr>
          <t xml:space="preserve">
согласно т/п без подвала</t>
        </r>
      </text>
    </comment>
    <comment ref="J33" authorId="0" shapeId="0">
      <text>
        <r>
          <rPr>
            <b/>
            <sz val="8"/>
            <color indexed="81"/>
            <rFont val="Tahoma"/>
            <family val="2"/>
            <charset val="204"/>
          </rPr>
          <t>jna:</t>
        </r>
        <r>
          <rPr>
            <sz val="8"/>
            <color indexed="81"/>
            <rFont val="Tahoma"/>
            <family val="2"/>
            <charset val="204"/>
          </rPr>
          <t xml:space="preserve">
в соотвествии с кад.паспортом,с подвалом, в т/п итог стоит б/з подвалов, в тех.пасп.3696,2</t>
        </r>
      </text>
    </comment>
    <comment ref="J34" authorId="0" shapeId="0">
      <text>
        <r>
          <rPr>
            <b/>
            <sz val="8"/>
            <color indexed="81"/>
            <rFont val="Tahoma"/>
            <family val="2"/>
            <charset val="204"/>
          </rPr>
          <t>jna:</t>
        </r>
        <r>
          <rPr>
            <sz val="8"/>
            <color indexed="81"/>
            <rFont val="Tahoma"/>
            <family val="2"/>
            <charset val="204"/>
          </rPr>
          <t xml:space="preserve">
в т/паспорте отдельно не выделено</t>
        </r>
      </text>
    </comment>
    <comment ref="J35" authorId="0" shapeId="0">
      <text>
        <r>
          <rPr>
            <b/>
            <sz val="8"/>
            <color indexed="81"/>
            <rFont val="Tahoma"/>
            <family val="2"/>
            <charset val="204"/>
          </rPr>
          <t>jna:</t>
        </r>
        <r>
          <rPr>
            <sz val="8"/>
            <color indexed="81"/>
            <rFont val="Tahoma"/>
            <family val="2"/>
            <charset val="204"/>
          </rPr>
          <t xml:space="preserve">
т/паспорта нет отдельного, в основном паспорте на само здание бассейн на 1 этаже-55м.кв.</t>
        </r>
      </text>
    </comment>
    <comment ref="J36" authorId="0" shapeId="0">
      <text>
        <r>
          <rPr>
            <b/>
            <sz val="8"/>
            <color indexed="81"/>
            <rFont val="Tahoma"/>
            <family val="2"/>
            <charset val="204"/>
          </rPr>
          <t>jna:</t>
        </r>
        <r>
          <rPr>
            <sz val="8"/>
            <color indexed="81"/>
            <rFont val="Tahoma"/>
            <family val="2"/>
            <charset val="204"/>
          </rPr>
          <t xml:space="preserve">
согласно т/паспорта</t>
        </r>
      </text>
    </comment>
    <comment ref="I44" authorId="0" shapeId="0">
      <text>
        <r>
          <rPr>
            <b/>
            <sz val="8"/>
            <color indexed="81"/>
            <rFont val="Tahoma"/>
            <family val="2"/>
            <charset val="204"/>
          </rPr>
          <t>jna:</t>
        </r>
        <r>
          <rPr>
            <sz val="8"/>
            <color indexed="81"/>
            <rFont val="Tahoma"/>
            <family val="2"/>
            <charset val="204"/>
          </rPr>
          <t xml:space="preserve">
срок до 08.08.14</t>
        </r>
      </text>
    </comment>
    <comment ref="J61" authorId="0" shapeId="0">
      <text>
        <r>
          <rPr>
            <b/>
            <sz val="8"/>
            <color indexed="81"/>
            <rFont val="Tahoma"/>
            <family val="2"/>
            <charset val="204"/>
          </rPr>
          <t>jna:</t>
        </r>
        <r>
          <rPr>
            <sz val="8"/>
            <color indexed="81"/>
            <rFont val="Tahoma"/>
            <family val="2"/>
            <charset val="204"/>
          </rPr>
          <t xml:space="preserve">
часть складов изъяли пост.1237 от 24.12.12</t>
        </r>
      </text>
    </comment>
  </commentList>
</comments>
</file>

<file path=xl/comments2.xml><?xml version="1.0" encoding="utf-8"?>
<comments xmlns="http://schemas.openxmlformats.org/spreadsheetml/2006/main">
  <authors>
    <author>chov</author>
  </authors>
  <commentList>
    <comment ref="C106" authorId="0" shapeId="0">
      <text>
        <r>
          <rPr>
            <b/>
            <sz val="8"/>
            <color indexed="81"/>
            <rFont val="Tahoma"/>
            <family val="2"/>
            <charset val="204"/>
          </rPr>
          <t>chov:</t>
        </r>
        <r>
          <rPr>
            <sz val="8"/>
            <color indexed="81"/>
            <rFont val="Tahoma"/>
            <family val="2"/>
            <charset val="204"/>
          </rPr>
          <t xml:space="preserve">
В 2003г.было передано и Спорту и "АГ",сейчас док-но забираем у Спорта,в перечне по ссуде у "АГ" не числится
</t>
        </r>
      </text>
    </comment>
  </commentList>
</comments>
</file>

<file path=xl/comments3.xml><?xml version="1.0" encoding="utf-8"?>
<comments xmlns="http://schemas.openxmlformats.org/spreadsheetml/2006/main">
  <authors>
    <author>jna</author>
  </authors>
  <commentList>
    <comment ref="D35" authorId="0" shapeId="0">
      <text>
        <r>
          <rPr>
            <b/>
            <sz val="8"/>
            <color indexed="81"/>
            <rFont val="Tahoma"/>
            <family val="2"/>
            <charset val="204"/>
          </rPr>
          <t>jna:</t>
        </r>
        <r>
          <rPr>
            <sz val="8"/>
            <color indexed="81"/>
            <rFont val="Tahoma"/>
            <family val="2"/>
            <charset val="204"/>
          </rPr>
          <t xml:space="preserve">
на з/б</t>
        </r>
      </text>
    </comment>
    <comment ref="D37" authorId="0" shapeId="0">
      <text>
        <r>
          <rPr>
            <b/>
            <sz val="8"/>
            <color indexed="81"/>
            <rFont val="Tahoma"/>
            <family val="2"/>
            <charset val="204"/>
          </rPr>
          <t>jna:</t>
        </r>
        <r>
          <rPr>
            <sz val="8"/>
            <color indexed="81"/>
            <rFont val="Tahoma"/>
            <family val="2"/>
            <charset val="204"/>
          </rPr>
          <t xml:space="preserve">
на з/б</t>
        </r>
      </text>
    </comment>
  </commentList>
</comments>
</file>

<file path=xl/comments4.xml><?xml version="1.0" encoding="utf-8"?>
<comments xmlns="http://schemas.openxmlformats.org/spreadsheetml/2006/main">
  <authors>
    <author>jna</author>
  </authors>
  <commentList>
    <comment ref="D83" authorId="0" shapeId="0">
      <text>
        <r>
          <rPr>
            <b/>
            <sz val="8"/>
            <color indexed="81"/>
            <rFont val="Tahoma"/>
            <family val="2"/>
            <charset val="204"/>
          </rPr>
          <t>jna:</t>
        </r>
        <r>
          <rPr>
            <sz val="8"/>
            <color indexed="81"/>
            <rFont val="Tahoma"/>
            <family val="2"/>
            <charset val="204"/>
          </rPr>
          <t xml:space="preserve">
все кв-ры кроме №1 отнесены к ж/ф социального найма</t>
        </r>
      </text>
    </comment>
  </commentList>
</comments>
</file>

<file path=xl/comments5.xml><?xml version="1.0" encoding="utf-8"?>
<comments xmlns="http://schemas.openxmlformats.org/spreadsheetml/2006/main">
  <authors>
    <author>jna</author>
  </authors>
  <commentList>
    <comment ref="C293" authorId="0" shapeId="0">
      <text>
        <r>
          <rPr>
            <b/>
            <sz val="8"/>
            <color indexed="81"/>
            <rFont val="Tahoma"/>
            <family val="2"/>
            <charset val="204"/>
          </rPr>
          <t>jna:</t>
        </r>
        <r>
          <rPr>
            <sz val="8"/>
            <color indexed="81"/>
            <rFont val="Tahoma"/>
            <family val="2"/>
            <charset val="204"/>
          </rPr>
          <t xml:space="preserve">
раньше называлось оборудование контролируемого объекта</t>
        </r>
      </text>
    </comment>
    <comment ref="C351" authorId="0" shapeId="0">
      <text>
        <r>
          <rPr>
            <b/>
            <sz val="8"/>
            <color indexed="81"/>
            <rFont val="Tahoma"/>
            <family val="2"/>
            <charset val="204"/>
          </rPr>
          <t>jna:</t>
        </r>
        <r>
          <rPr>
            <sz val="8"/>
            <color indexed="81"/>
            <rFont val="Tahoma"/>
            <family val="2"/>
            <charset val="204"/>
          </rPr>
          <t xml:space="preserve">
29 позиц.входят в ком-т, по отд-ти разбивка см.прилож.к пост.</t>
        </r>
      </text>
    </comment>
    <comment ref="B770" authorId="0" shapeId="0">
      <text>
        <r>
          <rPr>
            <b/>
            <sz val="8"/>
            <color indexed="81"/>
            <rFont val="Tahoma"/>
            <family val="2"/>
            <charset val="204"/>
          </rPr>
          <t>jna:</t>
        </r>
        <r>
          <rPr>
            <sz val="8"/>
            <color indexed="81"/>
            <rFont val="Tahoma"/>
            <family val="2"/>
            <charset val="204"/>
          </rPr>
          <t xml:space="preserve">
для 19 шк</t>
        </r>
      </text>
    </comment>
  </commentList>
</comments>
</file>

<file path=xl/sharedStrings.xml><?xml version="1.0" encoding="utf-8"?>
<sst xmlns="http://schemas.openxmlformats.org/spreadsheetml/2006/main" count="26109" uniqueCount="13055">
  <si>
    <t>Сети эл.снабжения г.Яровое</t>
  </si>
  <si>
    <t xml:space="preserve">пл.Предзаводская,2 </t>
  </si>
  <si>
    <t>1.7.0630</t>
  </si>
  <si>
    <t>1.7.0631</t>
  </si>
  <si>
    <t>Остановки автобусные</t>
  </si>
  <si>
    <t>Металлоконструкция для хранения кислородных балонов</t>
  </si>
  <si>
    <t>2-е ворот размером 5*1,5м, две калитки 1*1,5м, элементы ограждения с северной стороны дл.14м и западной стороны дл.16м</t>
  </si>
  <si>
    <t>1.3.0080.К</t>
  </si>
  <si>
    <t>1.3.0081.К</t>
  </si>
  <si>
    <t>1.3.0100.К</t>
  </si>
  <si>
    <t>1.3.0148.К</t>
  </si>
  <si>
    <t>1.3.0149.К</t>
  </si>
  <si>
    <t>1.3.0150.К</t>
  </si>
  <si>
    <t>1.3.0151.К</t>
  </si>
  <si>
    <t>07-1977</t>
  </si>
  <si>
    <t>1.8.0720</t>
  </si>
  <si>
    <t>1.2.0031.К</t>
  </si>
  <si>
    <t>1.2.0032</t>
  </si>
  <si>
    <t>1.2.0032.К</t>
  </si>
  <si>
    <t>ул. 40 лет Октября, западная сторона от ул.Гагарина до ул.Кулундинской</t>
  </si>
  <si>
    <t>ТП-253, кв.Б,14</t>
  </si>
  <si>
    <t>д.63мм, подземная, п/э</t>
  </si>
  <si>
    <t xml:space="preserve">Сети канализационные </t>
  </si>
  <si>
    <t>инв. 89113603 (оценка 2010). Чугун.д.300мм</t>
  </si>
  <si>
    <t>кв.А к д. 28,10,9,39</t>
  </si>
  <si>
    <t>инв. № 01010010. Литер А, А1. Стены - кирпич; стеклоблоки; высота 3м, V-13277 куб.м, этажность - 3</t>
  </si>
  <si>
    <t>Жилая S муниципальных квартир</t>
  </si>
  <si>
    <t>1.12.0650.К</t>
  </si>
  <si>
    <t>1.12.0651.К</t>
  </si>
  <si>
    <t>1.12.0652.К</t>
  </si>
  <si>
    <t>1.12.0653.К</t>
  </si>
  <si>
    <t>1.12.0654.К</t>
  </si>
  <si>
    <t>1.12.0655.К</t>
  </si>
  <si>
    <t>перекресток ул.Чапаева-ул.Менделеева</t>
  </si>
  <si>
    <t>ул.Гагарина, 1г</t>
  </si>
  <si>
    <t>ТК 108,ул.Ленина,11</t>
  </si>
  <si>
    <t>кв.Б, юго-восточная сторона</t>
  </si>
  <si>
    <t>ТК140,ул.Менделеева,4</t>
  </si>
  <si>
    <t>ТК92,ул.Ленина,1</t>
  </si>
  <si>
    <t>протяж.105 м шир.1,2 м, ж/б плиты на песчаной основе, обвалован грунтом</t>
  </si>
  <si>
    <t>инв.89128803 (оценка 2010). Чугун.д.300мм</t>
  </si>
  <si>
    <t>1.5.0100</t>
  </si>
  <si>
    <t>Помещение</t>
  </si>
  <si>
    <t>Литер А. Фундамент - бетонные блоки, стены кирпичные, перекрытия ж/б, кровля-рулонная, этажность - 2</t>
  </si>
  <si>
    <t>1.2.0228</t>
  </si>
  <si>
    <t>глубина 152 м</t>
  </si>
  <si>
    <t>глубина 66 м</t>
  </si>
  <si>
    <t>от ТП-252 до общежития кв.Б д.33</t>
  </si>
  <si>
    <t>ул.Северная,2 лит. С/В, С/15 (водозабор)</t>
  </si>
  <si>
    <t>22:72:060303:8</t>
  </si>
  <si>
    <t>инв.01100047. Покрытие - асфальт, S=3210 м2</t>
  </si>
  <si>
    <t>инв.01100051. Покрытие асфальт, S= 1540 м2</t>
  </si>
  <si>
    <t>д.200мм, керамика,подземная</t>
  </si>
  <si>
    <t>северная сторона кв.А д.29</t>
  </si>
  <si>
    <t>1.6.0679</t>
  </si>
  <si>
    <t>1.6.0696</t>
  </si>
  <si>
    <t>1.6.0697</t>
  </si>
  <si>
    <t>1.6.0701</t>
  </si>
  <si>
    <t>1.6.0702</t>
  </si>
  <si>
    <t>1.6.0703</t>
  </si>
  <si>
    <t>22:72:050214:4</t>
  </si>
  <si>
    <t>Корпус 242. Железобетонная емкость</t>
  </si>
  <si>
    <t>ТК-174, кв.Б,30</t>
  </si>
  <si>
    <t>микрорайон Западный</t>
  </si>
  <si>
    <t>ТП-253, кв.Б,18</t>
  </si>
  <si>
    <t>Артезианская скважина №1-606</t>
  </si>
  <si>
    <t>инв. № 89018401. Деревянный павильон, V-30куб/час, глубина 154м</t>
  </si>
  <si>
    <t>ТК-169-ТК 166</t>
  </si>
  <si>
    <t>ул.Первомайская, 57</t>
  </si>
  <si>
    <t>ул.Мира-Перекопская</t>
  </si>
  <si>
    <t>ул.Вольфа, 52</t>
  </si>
  <si>
    <t>1.12.0783</t>
  </si>
  <si>
    <t>1.12.0784</t>
  </si>
  <si>
    <t>1.12.0785</t>
  </si>
  <si>
    <t>1.12.0786</t>
  </si>
  <si>
    <t>1.12.0787</t>
  </si>
  <si>
    <t>1.12.0788</t>
  </si>
  <si>
    <t>1.12.0789</t>
  </si>
  <si>
    <t>1.12.0790</t>
  </si>
  <si>
    <t>1.12.0791</t>
  </si>
  <si>
    <t>1.12.0792</t>
  </si>
  <si>
    <t>1.2.0170</t>
  </si>
  <si>
    <t>1.2.0171</t>
  </si>
  <si>
    <t>1.2.0172</t>
  </si>
  <si>
    <t>1.2.0175</t>
  </si>
  <si>
    <t>Административное здание</t>
  </si>
  <si>
    <t>кв. Б д. 1, 2, 3</t>
  </si>
  <si>
    <t>1.1.0084</t>
  </si>
  <si>
    <t>1.1.0085</t>
  </si>
  <si>
    <t>инв.01210008</t>
  </si>
  <si>
    <t>Кабельная силовая линия</t>
  </si>
  <si>
    <t>Адрес местонахождения</t>
  </si>
  <si>
    <t>инв. № 89057702 (оценка 2011). Строение надземное - подземное, фундамент - сборный ж/б, стены -камень силикатный, перекрытие-плиты ж/б, кровля мягкая, ёмкость V-25 м3, V здания - 803 м3, S здания - 96 м2</t>
  </si>
  <si>
    <t>инв. № 89057602 (оценка 2011). Строение надземное -подземное, фундамент - сборный ж/б, стены -камень силикатный, перекрытие-плиты ж/б, кровля мягкая, ёмкость V-90 м3, V здания-10624 м3, S здания - 156 м2</t>
  </si>
  <si>
    <t>Кабельная силовая линия 6 кВ к корпусу 245</t>
  </si>
  <si>
    <t>Подраздел 1.11 "Сети телекоммуникационные"</t>
  </si>
  <si>
    <t>Пункт распределительный</t>
  </si>
  <si>
    <t>1.7.0008</t>
  </si>
  <si>
    <t>1.7.0033</t>
  </si>
  <si>
    <t>1.7.0038</t>
  </si>
  <si>
    <t>инв. № 89017601 (оценка 2011). Строение надземное - подземное, фундамент - ленточный, стены - кирпич керамический, перекрытие-плиты ж/б, кровля мягкая, ёмкость V - 12м3, V здания - 190 м3, S здания - 48 м2</t>
  </si>
  <si>
    <t>кв."А",корпус 262 ТП 49</t>
  </si>
  <si>
    <t>обслуживающее, фундамент бетон, стены-кирпич, перекрытия-ж/б, кровля- рубероид</t>
  </si>
  <si>
    <t>Корпус 128 "б". Первичный отстойник хозяйственных стоков</t>
  </si>
  <si>
    <t>1.2.0114</t>
  </si>
  <si>
    <t>1.2.0115</t>
  </si>
  <si>
    <t>1.2.0117</t>
  </si>
  <si>
    <t>Артезианская скважина №1-86 (32а) с павильоном</t>
  </si>
  <si>
    <t>ул. Гагарина от ул.Пушкина до больницы</t>
  </si>
  <si>
    <t>ул. 40 лет Октября от ул.Кулундинская до Чапаева</t>
  </si>
  <si>
    <t>ТП-257, кв.Б,30, Ввод №2</t>
  </si>
  <si>
    <t>Литер 2. Общая площадь - 280,1 кв.м</t>
  </si>
  <si>
    <t>Литер 5. Общая площадь - 6400,4 кв.м</t>
  </si>
  <si>
    <t>Литер 10. Общая площадь - 461518,0 кв.м</t>
  </si>
  <si>
    <t>Литер 7. Общая площадь - 163451,0 кв.м</t>
  </si>
  <si>
    <t>Литер 9. Общая площадь - 61421,0 кв.м</t>
  </si>
  <si>
    <t>Литер С/189, С/1. Резервуар объем - 50 куб.м (износ 50 %), трубопровод - 1,30 м (износ 40 %)</t>
  </si>
  <si>
    <t>инв. № 10102217к. Кирпичное, плиты, ворота железные, кровля-рубероид (мягкая 7,0*6,2) h=3,15 м</t>
  </si>
  <si>
    <t>инв.10113006. АВВТ 3*185+1*70</t>
  </si>
  <si>
    <t>22:72:060401:7</t>
  </si>
  <si>
    <t>ул. Мира от ул.Гагарина до ул.Кулундинской</t>
  </si>
  <si>
    <t>33,6 кв.м. Плиты на земле рядом с автобусными остановками</t>
  </si>
  <si>
    <t>1.1.0253</t>
  </si>
  <si>
    <t>пл.Предзаводская, 2 (ТП-3 встроенная в ЦРП-7)</t>
  </si>
  <si>
    <t>ул. Заводская, 10, КТПН-212</t>
  </si>
  <si>
    <t>ул. Пушкина, 74</t>
  </si>
  <si>
    <t>д.50</t>
  </si>
  <si>
    <t>1.12.0795.К</t>
  </si>
  <si>
    <t>1.12.0796.К</t>
  </si>
  <si>
    <t>1.12.0798.К</t>
  </si>
  <si>
    <t>1.12.0799.К</t>
  </si>
  <si>
    <t xml:space="preserve">Забор </t>
  </si>
  <si>
    <t>Пешеходный тротуар</t>
  </si>
  <si>
    <t>с распред.устройством 0,4кВ, 4 плиты 6,3*1,2,  фундамент ленточный бетонный, стены кирпичные, перекрытие ж/б плиты, покрытие рубероид, высота до плиты с краю 3,6м, высота до плиты в центре 3,8м, аппаратура для включения наружного освещения с прибором учета</t>
  </si>
  <si>
    <t>Артезианская скважина №БР-490 (40) с павильоном</t>
  </si>
  <si>
    <t>ТП-257, кв.Б,33, Ввод №2</t>
  </si>
  <si>
    <t>Забор металлический</t>
  </si>
  <si>
    <t>инв.10103149к. S = 2105 м2, подъезды - бетонные</t>
  </si>
  <si>
    <t>инв.10103150к. 3 шт, стены - кирпич, кровля - шифер</t>
  </si>
  <si>
    <t>инв.01110002. 1800 м2, стены кирпич, дерево, освещение 72 кВт</t>
  </si>
  <si>
    <t>инв.00010. 678 м, ж/б, дерево</t>
  </si>
  <si>
    <t>Сети канализации от к.БОС</t>
  </si>
  <si>
    <t>ТП 278 - корпус ТП металлический</t>
  </si>
  <si>
    <t>ТП 281 - корпус КТПН</t>
  </si>
  <si>
    <t>сооружение металлическое</t>
  </si>
  <si>
    <t>Общезаводские сети х/фекальной канализации</t>
  </si>
  <si>
    <t>д.89мм, канальная подземная, сталь</t>
  </si>
  <si>
    <t>от ТП-260 до д. 28 кв. "А"</t>
  </si>
  <si>
    <t>Подраздел 1.6 "Сети электрические"</t>
  </si>
  <si>
    <t>ул.Барнаульская, от ТП-286 до станции смешивания "Барнаульская"</t>
  </si>
  <si>
    <t>кв.А д. 16</t>
  </si>
  <si>
    <t>1.1.0077</t>
  </si>
  <si>
    <t>1.1.0080</t>
  </si>
  <si>
    <t>Трансформаторная подстанция КТПН72м-202 (47036607)</t>
  </si>
  <si>
    <t>Трансформаторная подстанция КТПН72м-213 (47036707)</t>
  </si>
  <si>
    <t>Трансформаторная подстанция КТПН72м-208 (47036807)</t>
  </si>
  <si>
    <t>Детский сад</t>
  </si>
  <si>
    <t xml:space="preserve">аренда </t>
  </si>
  <si>
    <t>инв.01100011</t>
  </si>
  <si>
    <t>инв.01100303. С мемориальными досками</t>
  </si>
  <si>
    <t>инв. № 01030026. Литер А. Нежилое. Материал стен: кирпичные, материал фундамента: бетонный ленточный, материал перекрытия: железобетонные; материал кровли: толь. Этажность - 2</t>
  </si>
  <si>
    <t>(быв. общеж. № 33). Кирпич, этажность - 5</t>
  </si>
  <si>
    <t>1.5.0003.К</t>
  </si>
  <si>
    <t>1.5.0004</t>
  </si>
  <si>
    <t>1.5.0005</t>
  </si>
  <si>
    <t>ТК 73,ул.Ленина,6</t>
  </si>
  <si>
    <t xml:space="preserve">инв.01100068. Железный 400 м.     </t>
  </si>
  <si>
    <t>Литер 103. Чугунные, д.250мм. Износ - 35 %</t>
  </si>
  <si>
    <t>22:72:060402:11</t>
  </si>
  <si>
    <t>инв. № 10102220к. Кирпичное, плиты, ворота железные, кровля-рубероид</t>
  </si>
  <si>
    <t>инв. № 10102221к. Кирпичное, плиты, ворота железные, кровля-рубероид</t>
  </si>
  <si>
    <t>Скважина №4686</t>
  </si>
  <si>
    <t>09-1967</t>
  </si>
  <si>
    <t>12-1973</t>
  </si>
  <si>
    <t>квартал Б</t>
  </si>
  <si>
    <t>1.8.0246</t>
  </si>
  <si>
    <t>1.8.0248</t>
  </si>
  <si>
    <t>инв. № 89005601. Фундамент- бетон ленточный, перекрытия ж/б, стены- кирпич, крыша-толь, пол-бетон, этажность -1</t>
  </si>
  <si>
    <t>Здание склада</t>
  </si>
  <si>
    <t>Здание гаража</t>
  </si>
  <si>
    <t>Артезианская скважина №1-361 (26) с павильоном</t>
  </si>
  <si>
    <t>ТК 192,ул. 40 лет Октября,1</t>
  </si>
  <si>
    <t>ТК 194,ул. 40 лет Октября,2</t>
  </si>
  <si>
    <t>Стелла</t>
  </si>
  <si>
    <t>инв. № 10102215к. Кирпичное, плиты, ворота железные, кровля-рубероид (мягкая 5,6*5,6) h=3,5 м</t>
  </si>
  <si>
    <t>Подраздел 1.5 "Сооружения"</t>
  </si>
  <si>
    <t xml:space="preserve">89111903 (оценка 2010). Трубопровод кер.д.300 мм- 95 м/п, чугун.д.100 мм - 61 м/п, керам.д.250 мм -126 м/п </t>
  </si>
  <si>
    <t>Корпус 238 БОС (песколовки - 2 шт.)</t>
  </si>
  <si>
    <t>Корпус 239 БОС (отстойники первичные - 4 шт.)</t>
  </si>
  <si>
    <t>Корпус 240 БОС (аэротенк)</t>
  </si>
  <si>
    <t>Литер 10. Объем - 382 куб.м. Износ - 58 %</t>
  </si>
  <si>
    <t>Литер 11. Объем - 382 куб.м. Износ - 58 %</t>
  </si>
  <si>
    <t>Литер 28. Водоводы сталь. д.600 мм. Износ - 60 %</t>
  </si>
  <si>
    <t>Литер 15.Объем - 9253 куб.м. Износ - 57 %</t>
  </si>
  <si>
    <t>Литер 7. Объем - 382 куб.м. Износ - 50 %</t>
  </si>
  <si>
    <t>Литер 6. Объем - 382 куб.м. Износ - 50 %</t>
  </si>
  <si>
    <t>кв. А д. 8, 38</t>
  </si>
  <si>
    <t>кв.А д. 39</t>
  </si>
  <si>
    <t>кв.Б д.18, 19, 20, 21</t>
  </si>
  <si>
    <t>Литер 49. Объем - 170 куб.м. Износ - 50 %</t>
  </si>
  <si>
    <t>12-1989</t>
  </si>
  <si>
    <t>инв. 89114903 (оценка 2010). Чугун.д.300мм</t>
  </si>
  <si>
    <t>Наблюдательная скважина №4432/36</t>
  </si>
  <si>
    <t xml:space="preserve">инв. № 01010027. Нежилое. Отдельно стоящее здание, этажность - 2 </t>
  </si>
  <si>
    <t>д.76мм, подземная, сталь</t>
  </si>
  <si>
    <t>22:72:070502:27</t>
  </si>
  <si>
    <t>Сети тепловые внутриплощадочные</t>
  </si>
  <si>
    <t>22:72:060201:1</t>
  </si>
  <si>
    <t>22:72:060201:43</t>
  </si>
  <si>
    <t>Подраздел 1.7 "Сети теплоснабжения"</t>
  </si>
  <si>
    <t>ТК141,ул.Менделеева,2</t>
  </si>
  <si>
    <t>ТК106,ул.Менделеева,3</t>
  </si>
  <si>
    <t>1.5.0052</t>
  </si>
  <si>
    <t>1.5.0054</t>
  </si>
  <si>
    <t>1.5.0055</t>
  </si>
  <si>
    <t>1.5.0056</t>
  </si>
  <si>
    <t>1.5.0058</t>
  </si>
  <si>
    <t>1.5.0065</t>
  </si>
  <si>
    <t>1.5.0071</t>
  </si>
  <si>
    <t>1.3.0064.К</t>
  </si>
  <si>
    <t>Воздухопровод на эстакаде к корпусам 251, 245</t>
  </si>
  <si>
    <t xml:space="preserve">инв.10103021к. ВЛ-0,4 кВ 4*А35                          </t>
  </si>
  <si>
    <t>Кабельная линия ВВБ</t>
  </si>
  <si>
    <t>с Михайловка</t>
  </si>
  <si>
    <t>1.3.0035.К</t>
  </si>
  <si>
    <t>1.3.0037.К</t>
  </si>
  <si>
    <t xml:space="preserve">22:72:020202:651 </t>
  </si>
  <si>
    <t xml:space="preserve">22:72:020202:671 </t>
  </si>
  <si>
    <t>Литер 109. Сталь.д.400 мм. Износ - 20 %</t>
  </si>
  <si>
    <t>Корпус 16 (бытовой)</t>
  </si>
  <si>
    <t>Литер X. Этажность 3. Износ - 41 %</t>
  </si>
  <si>
    <t>ТП-253, кв.Б,17</t>
  </si>
  <si>
    <t>инв. 10102196.к. Материал стен: кирпич, этажность - 1. Общая долевая собственность 216/465 долей.</t>
  </si>
  <si>
    <t>ул. Шукшина, ул. Химиков, ул. Комсомольская, ул. 40 лет Окт., ул. Мира, от ул. Шукшина до ул. Перекопской</t>
  </si>
  <si>
    <t>Кабельная линия АВР</t>
  </si>
  <si>
    <t>инв.01200016</t>
  </si>
  <si>
    <t>Глубина 160 м</t>
  </si>
  <si>
    <t>Глубина 750 м</t>
  </si>
  <si>
    <t>22:72:010316:18</t>
  </si>
  <si>
    <t>40 лет Октября (восточная сторона) от ул.Кулундинская до ул.Гагарина</t>
  </si>
  <si>
    <t>Воздушная линия электропередач наружного освещения</t>
  </si>
  <si>
    <t>Наименование объекта</t>
  </si>
  <si>
    <t>Гараж</t>
  </si>
  <si>
    <t>Литер 50. Объем - 170 куб.м. Износ - 50 %</t>
  </si>
  <si>
    <t>кв. А д.5, 6, 7, 8, 9, 10, 11, 12, 28, 30, 37, 38</t>
  </si>
  <si>
    <t>ТК-320, кв.А,10</t>
  </si>
  <si>
    <t>ТК 136,ул.Ленина,18</t>
  </si>
  <si>
    <t>ТК 146,ул.Пушкина,4</t>
  </si>
  <si>
    <t>ТК 146-ТК 147,ул. 40 лет Октября,6</t>
  </si>
  <si>
    <t>от ТП-254 до КНС-1</t>
  </si>
  <si>
    <t>2010</t>
  </si>
  <si>
    <t>здание кирпичное, перекрытие ЖБИ, кровля мягкая (5,3*9,8) h=3,9 панели 5шт ЩО-59 (самодел)</t>
  </si>
  <si>
    <t>1.1.0081</t>
  </si>
  <si>
    <t>от теплового пункта ПСНС «Западная» до опоры № 40-1 на пересечении ул. Мира и ул. Центральная.</t>
  </si>
  <si>
    <t xml:space="preserve">Воздушная линия электроснабжения, по опорам. 
Провод самонесущий изолированный СИП-4 4х16-0,6/1,0 – 150м.
</t>
  </si>
  <si>
    <t>от теплового пункта ПСНС «Западная» до трансформаторной подстанции ТП-267, расположенной с северной стороны МБУ СОШ № 19.</t>
  </si>
  <si>
    <t>д.89мм, подземная, сталь</t>
  </si>
  <si>
    <t>Корпус 243. Насосная</t>
  </si>
  <si>
    <t>МБУК "Городская Библиотека" г.Яровое</t>
  </si>
  <si>
    <t>кв-л Б, д. 15</t>
  </si>
  <si>
    <t>12-1975</t>
  </si>
  <si>
    <t>ж/б панели, этажность - 5</t>
  </si>
  <si>
    <t xml:space="preserve"> инв. № 1010011. Нежилое. Литер А. I, II, III, IV этажи S = 7470,2 м2 (в т.ч. бассейн реестр.1.4.0046) , подвал S = 1939 м2. Общая S= 9878,7 м2, стены-кирпич, этажность - 4</t>
  </si>
  <si>
    <t>кв."В" д.19</t>
  </si>
  <si>
    <t>инв.10102236. Материал стен: кирпич, этажность - 1(5)</t>
  </si>
  <si>
    <t>КТПН, сооружение металлическое (2,2*2,0) h=2,0</t>
  </si>
  <si>
    <t>на территории бассейна "Нептун"</t>
  </si>
  <si>
    <t>здание кирпичное, перекрытие ЖБИ, кровля мягкая (12,5*9,4) h=5,1, 5шт ЩО-70</t>
  </si>
  <si>
    <t>1983</t>
  </si>
  <si>
    <t>1.12.0775</t>
  </si>
  <si>
    <t>от ул. Перекопская, ул. Мира, Полевая, ул. Звездная, ул. Крымская, ул. Комарова</t>
  </si>
  <si>
    <t>Парк культуры и отдыха</t>
  </si>
  <si>
    <t>Скважина №4642</t>
  </si>
  <si>
    <t>Теневые навесы</t>
  </si>
  <si>
    <t xml:space="preserve">кв. "А" д. 42     </t>
  </si>
  <si>
    <t xml:space="preserve">кв. "А" д. 13 </t>
  </si>
  <si>
    <t xml:space="preserve">кв. "Б" д. 37  </t>
  </si>
  <si>
    <t xml:space="preserve">кв. "А" д. 41 </t>
  </si>
  <si>
    <t>1.12.0647.К</t>
  </si>
  <si>
    <t>1.12.0648.К</t>
  </si>
  <si>
    <t>1.12.0649.К</t>
  </si>
  <si>
    <t>Тепловая сеть</t>
  </si>
  <si>
    <t>инв.01100001. Покрытие - асфальт, устройство основания, установка бордюр по ребрике</t>
  </si>
  <si>
    <t>кв."В", д.2, здание ТП 264</t>
  </si>
  <si>
    <t>инв.89113203 (оценка 2010). Керам.д.400мм – 88 м/п; керам. д.300мм – 36 м/п</t>
  </si>
  <si>
    <t xml:space="preserve">Литер 17. Объем - 65 куб.м. Износ - 50 %. </t>
  </si>
  <si>
    <t>ТП-260</t>
  </si>
  <si>
    <t>западная сторона д.9 кв.А</t>
  </si>
  <si>
    <t>инв. 89058702 (оценка 2011). №1-361-11-160 в комплекте. Павильон над скважиной щитовой деревянный с мет.обивкой, огорожен колючей проволокой на ж/б столбах периметр 240 м</t>
  </si>
  <si>
    <t>22:72:070501:103</t>
  </si>
  <si>
    <t xml:space="preserve">Нежилое здание </t>
  </si>
  <si>
    <t>инв. 89058002. Ж/б элементы, ворота метал-3,75 м</t>
  </si>
  <si>
    <t>1.12.0512</t>
  </si>
  <si>
    <t>1.12.0131</t>
  </si>
  <si>
    <t>1.12.0310</t>
  </si>
  <si>
    <t>1.7.0719</t>
  </si>
  <si>
    <t>1.7.0725</t>
  </si>
  <si>
    <t>1.7.0734</t>
  </si>
  <si>
    <t xml:space="preserve">ул.Алтайская, Заводская, Кирова, Первомайская, Верещагина, Менделеева, Пушкина, Ленина </t>
  </si>
  <si>
    <t>22:72:060302:642</t>
  </si>
  <si>
    <t>22:72:060403:860</t>
  </si>
  <si>
    <t>22:72:050203:45</t>
  </si>
  <si>
    <t>д.100мм, подземная, сталь</t>
  </si>
  <si>
    <t>д.100мм, подземная, чугун</t>
  </si>
  <si>
    <t>Кабельная линия АБШВ</t>
  </si>
  <si>
    <t xml:space="preserve">инв.10102203.к. Материал стен: кирпич, этажность - 3. </t>
  </si>
  <si>
    <t>по ул.40 лет Октября 6а</t>
  </si>
  <si>
    <t>22:72:060302:7</t>
  </si>
  <si>
    <t>Водонапорная башня</t>
  </si>
  <si>
    <t>ул.Заводская</t>
  </si>
  <si>
    <t>северная сторона школы №19</t>
  </si>
  <si>
    <t>22:72:060302:3</t>
  </si>
  <si>
    <t>1.5.0108.К</t>
  </si>
  <si>
    <t>1.5.0109.К</t>
  </si>
  <si>
    <t>1.5.0110</t>
  </si>
  <si>
    <t>1.5.0111.К</t>
  </si>
  <si>
    <t>1.5.0112</t>
  </si>
  <si>
    <t>1.5.0381</t>
  </si>
  <si>
    <t>1.5.0383</t>
  </si>
  <si>
    <t>1.5.0384</t>
  </si>
  <si>
    <t>1.5.0390</t>
  </si>
  <si>
    <t>по ул. Перекопской</t>
  </si>
  <si>
    <t>подземная, АБВГ 3*150+1*70</t>
  </si>
  <si>
    <t>подземная, АВВГ 4*95</t>
  </si>
  <si>
    <t>1.12.0801.К</t>
  </si>
  <si>
    <t>1.12.0802.К</t>
  </si>
  <si>
    <t>инв.10102207. Литер Б, Б1. Фундамент бетонный, стены кирпичные,перекрытия ж/б, крыша рулонная, этажность - 1</t>
  </si>
  <si>
    <t>Скважина 4656 (300 м) куст</t>
  </si>
  <si>
    <t>Литер I. Глубина 300 м. Конструктивные элементы: метал.труба д.1 м. Износ - 60 %</t>
  </si>
  <si>
    <t>Площадки посадочные</t>
  </si>
  <si>
    <t>Здание мастерских</t>
  </si>
  <si>
    <t>2186,5 в т.ч.</t>
  </si>
  <si>
    <t>ул.Гагарина, 1с</t>
  </si>
  <si>
    <t>перекресток ул.Заводская-ул.Алтайская</t>
  </si>
  <si>
    <t>Литер 18.  Износ - 50 %</t>
  </si>
  <si>
    <t>Корпус 121-А. Бытовые помещения</t>
  </si>
  <si>
    <t>Корпус 120. Станция нейтрализации канализационных стоков</t>
  </si>
  <si>
    <t>Литера З, З1, З2. Износ: Литер З - 45 %, З1 - 41 %, З2 - 44 %</t>
  </si>
  <si>
    <t>Литера В, В1. Износ - 39 %</t>
  </si>
  <si>
    <t>ТК 160,ул. 40 лет Октября,5</t>
  </si>
  <si>
    <t>1.8.0781</t>
  </si>
  <si>
    <t>надземная д.500-408м,д.350-130м,д.300-302м.</t>
  </si>
  <si>
    <t>от ПСНС №6 до ул.Бийская</t>
  </si>
  <si>
    <t>инв. 01200014, стал.</t>
  </si>
  <si>
    <t xml:space="preserve">Проезды, тротуары </t>
  </si>
  <si>
    <t>22:72:070604:3</t>
  </si>
  <si>
    <t>1.6.0009</t>
  </si>
  <si>
    <t>1.6.0010</t>
  </si>
  <si>
    <t>земли населенных пунктов</t>
  </si>
  <si>
    <t>22:72:070601:4</t>
  </si>
  <si>
    <t>1.12.0114</t>
  </si>
  <si>
    <t>1.12.0130</t>
  </si>
  <si>
    <t>Подраздел 1.12 "Иное недвижимое имущество"</t>
  </si>
  <si>
    <t>инв. 89058102 (оценка 2011). Сборные-ж/б, перекрытия над подвалом, стены-кирпич керамический, S-185,8 м3, перегородки 35,1м3, полы цемент по бетону, кровля рулон</t>
  </si>
  <si>
    <t>ул.Гагарина, строение 5а</t>
  </si>
  <si>
    <t>квартал Б, от ТП 51 до ТП 52 м/р "А"</t>
  </si>
  <si>
    <t>ул.Северная, 2 от ТП 51 до ТП водозабора</t>
  </si>
  <si>
    <t>ТК 124,ул.Ленина,10</t>
  </si>
  <si>
    <t>инв. № 89017701. Железный павильон, фунд-бетон, стены-кирпич,  кровля-рулон,  перекрыт-ж/б, пол-цемент, глубина 150 м, щит управления насосом</t>
  </si>
  <si>
    <t>ТК-28, кв.Б,20</t>
  </si>
  <si>
    <t xml:space="preserve">р-он СНТ "Химик", артез.скв.фильтровая № 1-89 </t>
  </si>
  <si>
    <t>1.12.0659</t>
  </si>
  <si>
    <t>Ул.Сибирская, ул.Российская, ул.40 лет Октября от Перекопской до Пограничной, ул.Вольфа, ул.Бийская</t>
  </si>
  <si>
    <t>МУП"ЯТЭК"</t>
  </si>
  <si>
    <t>ул. Алтайская от ул.Заводской до ул.40 лет Октября</t>
  </si>
  <si>
    <t>от ТП-257 до общежития</t>
  </si>
  <si>
    <t>инв.89112903 (оценка 2010). Чугун. д.200мм – 17 м/п, чугун. д.300мм – 196 м/п; керам.д.400мм – 53 м/п</t>
  </si>
  <si>
    <t>Кабельная линия</t>
  </si>
  <si>
    <t>Литер У. Этажность - 1. Износ  - 43 %</t>
  </si>
  <si>
    <t>Литер 120.  АВВГ 4х6 0,4 кВ. Износ  - 40 %</t>
  </si>
  <si>
    <t xml:space="preserve">кв.В д.17 -ТП-266 </t>
  </si>
  <si>
    <t xml:space="preserve">кв.В д.21 -ТП-266 </t>
  </si>
  <si>
    <t>Литер Б1.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</si>
  <si>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Здание дет.сада №28</t>
  </si>
  <si>
    <t>Литер 25. Сталь.трубы д.150 мм. Износ - 40 %</t>
  </si>
  <si>
    <t xml:space="preserve">инв.89112003 (оценка 2010). Керам.д.150 мм </t>
  </si>
  <si>
    <t>1.6.0724</t>
  </si>
  <si>
    <t>1.6.0727</t>
  </si>
  <si>
    <t>1.6.0728</t>
  </si>
  <si>
    <t>1.6.0732</t>
  </si>
  <si>
    <t>1.6.0733</t>
  </si>
  <si>
    <t>ул.40 лет Октября, от ТП 50 до ТП 51</t>
  </si>
  <si>
    <t>инв.89111603 (оценка 2012). Керам.д.200 мм-136м/п, д.250мм-95м/п, д.300мм-67,5м/п</t>
  </si>
  <si>
    <t>инв. 89115503 (оценка 2010), трубопровод из стал. труб д.50 мм</t>
  </si>
  <si>
    <t>инв.№ 89005601. Фундамент- бетон ленточный, перекрытия ж/б, стены- кирпич, крыша-толь, пол-бетон, этажность -1</t>
  </si>
  <si>
    <t>1.2.0183</t>
  </si>
  <si>
    <t>22:72:020202:350</t>
  </si>
  <si>
    <t>Здание - корпус 262 ТП-49</t>
  </si>
  <si>
    <t xml:space="preserve">кв.В д.14 -ТП-266 </t>
  </si>
  <si>
    <t>Ж/бетонное ограждение водозабора 1-оч.</t>
  </si>
  <si>
    <t>ТК-296, кв.А,18</t>
  </si>
  <si>
    <t>Наливной водоем (пруд)</t>
  </si>
  <si>
    <t>инв. 89055702. Дорога бортов.камень 395 м2, разработка грунта - 558 м3</t>
  </si>
  <si>
    <t xml:space="preserve">Подъезды </t>
  </si>
  <si>
    <t>от ТП-262 к  д.16 кв. "А"</t>
  </si>
  <si>
    <t>Кабельная линия РТП ТЭЦ 3 очередь</t>
  </si>
  <si>
    <t>квартал А, д.19</t>
  </si>
  <si>
    <t>1.1.0020</t>
  </si>
  <si>
    <t>29,4 кв.м. Плиты на земле рядом с автобусными остановками</t>
  </si>
  <si>
    <t>инв. № 1010028. Нежилое. Литер А. Этажность - 2</t>
  </si>
  <si>
    <t>инв.10102204к. Покрытие - асфальт, S=1760 м2</t>
  </si>
  <si>
    <t>д.133</t>
  </si>
  <si>
    <t xml:space="preserve">Теневые навесы </t>
  </si>
  <si>
    <t>инв. 89114303 (оценка 2010), от ВК-15 до ВК-21</t>
  </si>
  <si>
    <t>Корпус 128 "г". Первичный отстойник хозяйственных стоков</t>
  </si>
  <si>
    <t>инв.1100020. Железный, черного цвета, 551 м</t>
  </si>
  <si>
    <t>асфальт</t>
  </si>
  <si>
    <t>АВВГ 3*95+1*50</t>
  </si>
  <si>
    <t>ТК-301, кв.А,5</t>
  </si>
  <si>
    <t>инв. 1010002. Нежилое. Литер А. Литер Г -хозпостройка (68 м2). Стены кирпич. Этажность - 3</t>
  </si>
  <si>
    <t>восточная часть города- водозабор</t>
  </si>
  <si>
    <t>Литер А. Этажность - 2 (1 эт. - 703,4 кв.м; 2 эт. - 745,2 кв.м). Износ - 42 %</t>
  </si>
  <si>
    <t>ТК 135,ул.Пушкина,11</t>
  </si>
  <si>
    <t>ул. Гагарина</t>
  </si>
  <si>
    <t>Корпус 263 БОС - насосная</t>
  </si>
  <si>
    <t>Литер 98. Асбоцементные, д.200мм. Износ - 40 %</t>
  </si>
  <si>
    <t>Корпус 94 (насосная станция)</t>
  </si>
  <si>
    <t>Литер 107. Сталь. д.400 мм. Износ - 35 %</t>
  </si>
  <si>
    <t>ТП-257, кв.Б,30, Ввод №1</t>
  </si>
  <si>
    <t>Сети канализации к корпусу БОС</t>
  </si>
  <si>
    <t>пл.Предзаводская,  д.2</t>
  </si>
  <si>
    <t>здание кирпичное, перекрытие ЖБИ, кровля мягкая (6,2*15,4) h=4,5 6шт ЩО-59</t>
  </si>
  <si>
    <t xml:space="preserve">Теневые навесы     </t>
  </si>
  <si>
    <t>кв.А д. 36</t>
  </si>
  <si>
    <t>ТК 109,ул.Ленина,13</t>
  </si>
  <si>
    <t>ТК 110,ул.Ленина,15</t>
  </si>
  <si>
    <t>кв.А д.33 -ТП-259</t>
  </si>
  <si>
    <t>г.Яровое</t>
  </si>
  <si>
    <t>инв.01110007. 278 м, асфальт</t>
  </si>
  <si>
    <t>инв.01100305. Ж/б, металлический</t>
  </si>
  <si>
    <t>от ТП-263 к д. 12 кв .В</t>
  </si>
  <si>
    <t>22:72:080101:43</t>
  </si>
  <si>
    <t>Скважина 4657 куст</t>
  </si>
  <si>
    <t>22:72:020101:79</t>
  </si>
  <si>
    <t xml:space="preserve">кв.В д.15 -ТП-266 </t>
  </si>
  <si>
    <t>22:72:060403:22</t>
  </si>
  <si>
    <t>1.6.0031</t>
  </si>
  <si>
    <t>1.6.0035</t>
  </si>
  <si>
    <t>1.6.0036</t>
  </si>
  <si>
    <t>Скважина артезианская БР 212</t>
  </si>
  <si>
    <t>ул.Ленина, напротив стр.16</t>
  </si>
  <si>
    <t>ул.Северная, водозабор</t>
  </si>
  <si>
    <t>ААБ 3*95+1*50</t>
  </si>
  <si>
    <t>ТК 159,ул. 40 лет Октября,11</t>
  </si>
  <si>
    <t>Памятник В.И. Ленину</t>
  </si>
  <si>
    <t>м/у ул.Чапаева и ул.Северная</t>
  </si>
  <si>
    <t>1.3.0075.К</t>
  </si>
  <si>
    <t>1.3.0076.К</t>
  </si>
  <si>
    <t>кв.А д.34 -ТП-255</t>
  </si>
  <si>
    <t>Литер 9. Износ - 50 %</t>
  </si>
  <si>
    <t>Литер 8. Износ - 50 %</t>
  </si>
  <si>
    <t>Корпус 122. Канализационная насосная станция</t>
  </si>
  <si>
    <t xml:space="preserve">Литер 2. Объем - 2826 куб.м. </t>
  </si>
  <si>
    <t>здание кирпичное, перекрытие ЖБИ, кровля мягкая (10,0*5,2) h=3,1, 6 шт ЩО-59</t>
  </si>
  <si>
    <t>инв.01100034-01100046. 13 шт. стены кирпич, крыша - шифер</t>
  </si>
  <si>
    <t>инв.01100033. Забор металлический, 420м</t>
  </si>
  <si>
    <t>Корпус 125. Горизонтальные песколовки</t>
  </si>
  <si>
    <t>Литер 3. Износ - 60%</t>
  </si>
  <si>
    <t>1.8.0783</t>
  </si>
  <si>
    <t xml:space="preserve">Подъездные пути    </t>
  </si>
  <si>
    <t>кв."Б" д. 1, 2, 3, ул.40 лет Октября, д.4</t>
  </si>
  <si>
    <t>от ул. Гагарина до Алтайской, ул.Заводская, ул. Кирова, ул. Первомайская. ул. Менделеева, ул. Верещагина, ул. Пушкина</t>
  </si>
  <si>
    <t>Канализационная насосная станция КНС-3</t>
  </si>
  <si>
    <t>1.2.0085</t>
  </si>
  <si>
    <t>Автоплощадки, тротуары</t>
  </si>
  <si>
    <t>КНС-1</t>
  </si>
  <si>
    <t xml:space="preserve">пл.Предзаводская, 2 (КТПН-111) к.10 </t>
  </si>
  <si>
    <t>Учхоз (КТПН-295)</t>
  </si>
  <si>
    <t xml:space="preserve">инв.10000531. </t>
  </si>
  <si>
    <t>Здание подстанции ТП-282</t>
  </si>
  <si>
    <t>Освещение автодороги завод- г.Яровое</t>
  </si>
  <si>
    <t>пл.Предзаводская, 2</t>
  </si>
  <si>
    <t>1.6.0362</t>
  </si>
  <si>
    <t>1.6.0375</t>
  </si>
  <si>
    <t>ТК-313,кв.А,30</t>
  </si>
  <si>
    <t xml:space="preserve">кв. "В" д. 32 </t>
  </si>
  <si>
    <t>кв."А", корпус 254 ТП 47</t>
  </si>
  <si>
    <t>ул.Северная</t>
  </si>
  <si>
    <t>1.1.0283.К</t>
  </si>
  <si>
    <t xml:space="preserve">Устройство тротуаров         </t>
  </si>
  <si>
    <t xml:space="preserve">инв.01200017. ГПП 10х2х0,4 трубы асбест </t>
  </si>
  <si>
    <t>кв. "А" д. 40</t>
  </si>
  <si>
    <t>1.2.0153.К</t>
  </si>
  <si>
    <t>Детская площадка</t>
  </si>
  <si>
    <t>ТК-312,кв.А,24</t>
  </si>
  <si>
    <t>ТК-286,кв.А,25</t>
  </si>
  <si>
    <t>22:72:090106:16</t>
  </si>
  <si>
    <t>по ул.Барнаульская</t>
  </si>
  <si>
    <t>Подраздел 1.3 "Жилищный фонд"</t>
  </si>
  <si>
    <t>Памятник  Афганцам (Гранитная нижняя плита)</t>
  </si>
  <si>
    <t>ул. Перекопская (южная)</t>
  </si>
  <si>
    <t>1.2.0193</t>
  </si>
  <si>
    <t>1.2.0194</t>
  </si>
  <si>
    <t>1.2.0196</t>
  </si>
  <si>
    <t>1.2.0197</t>
  </si>
  <si>
    <t>1.2.0198</t>
  </si>
  <si>
    <t>1.2.0199</t>
  </si>
  <si>
    <t>1.2.0200</t>
  </si>
  <si>
    <t>ТП-202 корпус РУ-6В из КТПН</t>
  </si>
  <si>
    <t>Линия телефонной связи ТЭЦ (местная АТС)</t>
  </si>
  <si>
    <t>ТК-289, кв.А,4</t>
  </si>
  <si>
    <t>22:72:070502:168</t>
  </si>
  <si>
    <t>Категория земель</t>
  </si>
  <si>
    <t>Скважина №4640</t>
  </si>
  <si>
    <t>Скважина №4641</t>
  </si>
  <si>
    <t>кв.В д.12 -ТП-263</t>
  </si>
  <si>
    <t>Подъезды, тротуары</t>
  </si>
  <si>
    <t>Склады холодные, бокс № 10</t>
  </si>
  <si>
    <t>инв.10102200. Материал стен: кирпич, этажность - 1</t>
  </si>
  <si>
    <t>ул.Гагарина</t>
  </si>
  <si>
    <t xml:space="preserve">кв. "А" д. 13   </t>
  </si>
  <si>
    <t>Здание насосной 2-го подъема к.67</t>
  </si>
  <si>
    <t>Канализационная насосная станция КНС-2</t>
  </si>
  <si>
    <t>Литер Г.  Мастерские № 2. Фундамент бетонный ленточный, стены-кирпич, мягкая кровля на битумной, этажность - 1</t>
  </si>
  <si>
    <t>по ул. 40 лет Октября (от ул. Северная магистраль)</t>
  </si>
  <si>
    <t>22:72:080201:7</t>
  </si>
  <si>
    <t>Литер 190. Объем -29,0 куб.м (износ 40 %)</t>
  </si>
  <si>
    <t>Литер 8. Общая площадь - 26,4 кв.м</t>
  </si>
  <si>
    <t>инв.89062402. Металлический, высота 1,2м, со сложным ажурным узором</t>
  </si>
  <si>
    <t>инв. 1200021, трубы стал.80 мм</t>
  </si>
  <si>
    <t>Бытовое помещение спорткорпуса "Химик"</t>
  </si>
  <si>
    <t>ул. Гагарина, 1</t>
  </si>
  <si>
    <t>Комитет  администрации г.Яровое по образованию</t>
  </si>
  <si>
    <t>22:72:070106:16</t>
  </si>
  <si>
    <t>22:72:020202:136</t>
  </si>
  <si>
    <t>для размещения трансформаторной подстанции № 157</t>
  </si>
  <si>
    <t>1.1.0285.К</t>
  </si>
  <si>
    <t>1.5.0824</t>
  </si>
  <si>
    <t>Б, д.35</t>
  </si>
  <si>
    <t>22:72:070502:152</t>
  </si>
  <si>
    <t>Здание конторы</t>
  </si>
  <si>
    <t>д.108мм, подземная, сталь</t>
  </si>
  <si>
    <t>д.150мм, подземная, керамика</t>
  </si>
  <si>
    <t>1.5.0820.К</t>
  </si>
  <si>
    <t>1.2.0210.К</t>
  </si>
  <si>
    <t>д.80мм, подземная, сталь</t>
  </si>
  <si>
    <t>кв.А д.9 -ТП-260</t>
  </si>
  <si>
    <t>Фундамент- бетон ленточный, перекрытия ж/б, стены- кирпич, крыша-толь, пол-бетон, этажность -1</t>
  </si>
  <si>
    <t>Литер 19. Подземная, АШВ 3х95. Износ - 55 %.</t>
  </si>
  <si>
    <t xml:space="preserve">Литер 13. Объем - 251,0 куб.м. Износ - 59 %. </t>
  </si>
  <si>
    <t>Подраздел 1.8 "Сети водопроводные"</t>
  </si>
  <si>
    <t>МУП "Автомобилист"</t>
  </si>
  <si>
    <t>инв.10103148к. Бетонный</t>
  </si>
  <si>
    <t xml:space="preserve">хозяйственное ведение </t>
  </si>
  <si>
    <t>инв.01110001. Асфальт</t>
  </si>
  <si>
    <t>Литер III. Глубина 750 м. Конструктивные элементы: метал.труба д.1 м</t>
  </si>
  <si>
    <t>Литер XX. Глубина 750 м. Конструктивные элементы: метал.труба д.1 м</t>
  </si>
  <si>
    <t>ул.Гагарина, № 4874, куст 10</t>
  </si>
  <si>
    <t>Скважина № 4050, куст 3</t>
  </si>
  <si>
    <t>ТП-257, кв.Б,33, Ввод №1</t>
  </si>
  <si>
    <t>инв. № 10102229к. Фундамент - сборные бетонные блоки, стены кирпичные, перекрытия ж/б, кровля мягкая на битумной мастике, этажность - 1(4)</t>
  </si>
  <si>
    <t>1.1.0182</t>
  </si>
  <si>
    <t>1.1.0184</t>
  </si>
  <si>
    <t>1.1.0186</t>
  </si>
  <si>
    <t>1.1.0187</t>
  </si>
  <si>
    <t>1.1.0269</t>
  </si>
  <si>
    <t>1.1.0273</t>
  </si>
  <si>
    <t xml:space="preserve">кв. "А" д. 42    </t>
  </si>
  <si>
    <t>пл.Предзаводская,2</t>
  </si>
  <si>
    <t>Автоплощадки, подъезды к водозабору</t>
  </si>
  <si>
    <t>ТК106,ул.Менделеева,1</t>
  </si>
  <si>
    <t>0,4кВ, АВВГ 3*70+1*35</t>
  </si>
  <si>
    <t>инв. № 89057502 (оценка 2011). Строение надземное -подземное, фундамент - ленточный, стены -кирпич керамический, перекрытие - плиты ж/б, кровля мягкая, ёмкость V-16 м3, V здания -232 м3, S здания - 48 м2</t>
  </si>
  <si>
    <t>Яровское шоссе</t>
  </si>
  <si>
    <t>1.12.0793</t>
  </si>
  <si>
    <t>1.7.0795</t>
  </si>
  <si>
    <t>Маслостанция для преслитьевой машины</t>
  </si>
  <si>
    <t>ТП-293, станция смешивания "Учхоз"</t>
  </si>
  <si>
    <t>инв.01010008</t>
  </si>
  <si>
    <t>инв.01010009</t>
  </si>
  <si>
    <t>Скважина №4685</t>
  </si>
  <si>
    <t>Корпус 121. Станция насосно - воздуховодная</t>
  </si>
  <si>
    <t>1.2.0176</t>
  </si>
  <si>
    <t>1.2.0177</t>
  </si>
  <si>
    <t>1.2.0178</t>
  </si>
  <si>
    <t>22:72:060304:11</t>
  </si>
  <si>
    <t>инв. № 10102213к.  Кирпичное, плиты, ворота железные, кровля-рубероид (мягкая 5,7*5,8) h=3,5 м</t>
  </si>
  <si>
    <t>инв. № 10102214к. Кирпичное, плиты, ворота железные, кровля-рубероид (мягкая 5,6*5,6) h=3,5 м</t>
  </si>
  <si>
    <t>Скважина артезианская БР 218</t>
  </si>
  <si>
    <t>ж/м "Учхоз"</t>
  </si>
  <si>
    <t>ул.Северная 2, водозабор</t>
  </si>
  <si>
    <t xml:space="preserve">инв. 89059802 (оценка 2011). V=600м3    </t>
  </si>
  <si>
    <t>Реестровый номер</t>
  </si>
  <si>
    <t>Турбина ПР-6-35/5</t>
  </si>
  <si>
    <t>кв.А д.5 -ТП-255</t>
  </si>
  <si>
    <t>Корпус 120 "А". Усреднитель</t>
  </si>
  <si>
    <t>Кабельная силовая линия к корпусу 251</t>
  </si>
  <si>
    <t>ТК185,ул.Заводская,12</t>
  </si>
  <si>
    <t>КГОУ "Детский дом"</t>
  </si>
  <si>
    <t>АВВГ 3*95+1*35</t>
  </si>
  <si>
    <t>Дорога</t>
  </si>
  <si>
    <t>ТК 89,ул.Ленина,7</t>
  </si>
  <si>
    <t>Воздушная линия электропередач</t>
  </si>
  <si>
    <t>ул. Алтайская, 39</t>
  </si>
  <si>
    <t>инв.89051202. Металлический</t>
  </si>
  <si>
    <t>1.5.0016</t>
  </si>
  <si>
    <t>1.5.0017</t>
  </si>
  <si>
    <t>1.5.0018</t>
  </si>
  <si>
    <t>1.5.0019</t>
  </si>
  <si>
    <t>инв.10102208. Литер А. Фундамент бетонный ленточный, перекрытия ж/б, стены кирпичные, крыша шиферная, этажность - 1</t>
  </si>
  <si>
    <t xml:space="preserve">Здание подстанции ЦРП - 6 </t>
  </si>
  <si>
    <t>кв.Б д.35</t>
  </si>
  <si>
    <t xml:space="preserve">кв. "В" д. 32  </t>
  </si>
  <si>
    <t xml:space="preserve">кв. "А" д. 42   </t>
  </si>
  <si>
    <t>инв. № 1010014. Литер В. Склад школы № 19. Каркас металлический. Стены-кирпич, этажность - 1</t>
  </si>
  <si>
    <t>Литер 96. Ж/б и бетонные д.1200 мм. Износ - 30 %</t>
  </si>
  <si>
    <t>22:72:060303:1</t>
  </si>
  <si>
    <t>кв. А д. 11</t>
  </si>
  <si>
    <t>кв. А д. 12</t>
  </si>
  <si>
    <t>1.6.0674</t>
  </si>
  <si>
    <t>примерно в 2379м по направлению на северо-восток от ул.Чапаева №2</t>
  </si>
  <si>
    <t>инв.48056134</t>
  </si>
  <si>
    <t>1.3.0056.К</t>
  </si>
  <si>
    <t>Трибуны на хоккейном корте</t>
  </si>
  <si>
    <t>Здание подстанции ТП-252</t>
  </si>
  <si>
    <t>инв. 89115103 (оценка 2010). Сталь.д.100мм</t>
  </si>
  <si>
    <t>П/эт.110мм</t>
  </si>
  <si>
    <t>22:72:060201:1573</t>
  </si>
  <si>
    <t>ТК-287,кв.А,33</t>
  </si>
  <si>
    <t>инв.89061902. S=514 м2</t>
  </si>
  <si>
    <t>инв.89061802. S=560 м2</t>
  </si>
  <si>
    <t>Кабельная линия ААБ</t>
  </si>
  <si>
    <t>1.7.0804</t>
  </si>
  <si>
    <t xml:space="preserve">от теплового пункта ПСНС «Западная» по ул. Центральная, до конца пересечения с ул. Парковая. </t>
  </si>
  <si>
    <t>1.6.0716.К</t>
  </si>
  <si>
    <t>1.6.0717.К</t>
  </si>
  <si>
    <t>1.5.0013</t>
  </si>
  <si>
    <t>1.5.0014</t>
  </si>
  <si>
    <t>ТП-259</t>
  </si>
  <si>
    <t>кв.В д.2 -ТП-264</t>
  </si>
  <si>
    <t>инв. № 89018201. Глубина -740 м, V-25 м3/час, самоизлевная</t>
  </si>
  <si>
    <t>Здание подстанции ТП-257</t>
  </si>
  <si>
    <t>Здание подстанции ТП-250</t>
  </si>
  <si>
    <t>1.12.0068</t>
  </si>
  <si>
    <t>ТК 161,ул. 40 лет Октября,13</t>
  </si>
  <si>
    <t>по ул.Пушкина</t>
  </si>
  <si>
    <t xml:space="preserve">инв.89111703 (оценка 2010). Чугун. д.150мм - 90 м/п; чугун.д.100мм – 338 м/п; керам.д.150мм – 1940 м/п; керам.д.200мм – 4824 м/п; керам.д.300мм – 1391 м/п </t>
  </si>
  <si>
    <t xml:space="preserve"> кв."А" к КНС "Мысль", КНС "Больница"</t>
  </si>
  <si>
    <t>от ТП-255 до д. 32 кв. "А"</t>
  </si>
  <si>
    <t>кв.Б,северная часть</t>
  </si>
  <si>
    <t>кв.А д.22 -ТП-259</t>
  </si>
  <si>
    <t>д.150мм, подземная, сталь</t>
  </si>
  <si>
    <t xml:space="preserve"> инв. № 1010031. Литер А. Нежилое. Общая площадь -2305,5 м2. Стены - кирпич.  Этажность - 2</t>
  </si>
  <si>
    <t>ТК-143, ул.Алтайская,41</t>
  </si>
  <si>
    <t>д.76</t>
  </si>
  <si>
    <t>ТК-173, кв.Б,1</t>
  </si>
  <si>
    <t>кв. "В", 19</t>
  </si>
  <si>
    <t xml:space="preserve">22:72:020202:345 </t>
  </si>
  <si>
    <t xml:space="preserve">22:72:020202:354 </t>
  </si>
  <si>
    <t xml:space="preserve">22:72:020202:650 </t>
  </si>
  <si>
    <t xml:space="preserve">22:72:020202:649 </t>
  </si>
  <si>
    <t xml:space="preserve">22:72:020202:672 </t>
  </si>
  <si>
    <t>кв.А д.14 -ТП-255</t>
  </si>
  <si>
    <t>кв."А" д.21</t>
  </si>
  <si>
    <t>ул.Ленина 7 ТП-282</t>
  </si>
  <si>
    <t>Литер 106. Сталь. д.500 мм. Износ - 35 %</t>
  </si>
  <si>
    <t>Сети ливневой канализации</t>
  </si>
  <si>
    <t>инв. № 10102218к. Кирпичное, плиты, ворота железные, кровля-рубероид</t>
  </si>
  <si>
    <t>Корпус 96. Станция перекачки</t>
  </si>
  <si>
    <t>МБУК "ГДК "Химик" г.Яровое</t>
  </si>
  <si>
    <t>кв.А д.17 -ТП-255</t>
  </si>
  <si>
    <t>1.12.0115</t>
  </si>
  <si>
    <t>инв.1200019, керам.250мм</t>
  </si>
  <si>
    <t>1991</t>
  </si>
  <si>
    <t>от ТП-261 до ул.Мира</t>
  </si>
  <si>
    <t>1.12.0388</t>
  </si>
  <si>
    <t>1.12.0389</t>
  </si>
  <si>
    <t>кв. "В" д.19</t>
  </si>
  <si>
    <t>1.12.0407</t>
  </si>
  <si>
    <t>инв.00011. 2000 м2 (400х5)</t>
  </si>
  <si>
    <t>ТК-287,кв.А,22</t>
  </si>
  <si>
    <t>22:72:000000:0000:01:430:003:000005650</t>
  </si>
  <si>
    <t>инв.10113008. АВВТ 3*50+1*25</t>
  </si>
  <si>
    <t>по ул.40 лет Октября, от ул.Степная до ул. Кулундинская</t>
  </si>
  <si>
    <t>кв-л В, д. 19</t>
  </si>
  <si>
    <t>Корпус 241 БОС (отстойник вторичный)</t>
  </si>
  <si>
    <t>кв.А д.30 -ТП-262</t>
  </si>
  <si>
    <t xml:space="preserve">Сети тепловые </t>
  </si>
  <si>
    <t>инв.89061602. S=2030 м2, асфальт</t>
  </si>
  <si>
    <t>1.6.0709</t>
  </si>
  <si>
    <t>1.6.0710</t>
  </si>
  <si>
    <t>1.6.0711</t>
  </si>
  <si>
    <t xml:space="preserve">Литера М,М1,М2. Этажность - 1. Общая площадь - 1040,2 кв.м (произв.- 530,9 кв.м; бытовое - 14,0 кв.м; коридор - 137,4 кв.м; насосная - 276,9 кв.м; трансформаторная - 81,0 кв.м). Износ -15 %. </t>
  </si>
  <si>
    <t>09-1986</t>
  </si>
  <si>
    <t>05-1990</t>
  </si>
  <si>
    <t>пл.Предзаводская, 2 (РТП ТЭЦ, ЦРП 2-ТП-24, ТЭЦ)</t>
  </si>
  <si>
    <t>1.6.0325</t>
  </si>
  <si>
    <t>ТК-310,кв.А,20</t>
  </si>
  <si>
    <t>ТК 158,ул. 40 лет Октября,7</t>
  </si>
  <si>
    <t>22:72:060201:1513</t>
  </si>
  <si>
    <t>пл.Предзаводская, д.2</t>
  </si>
  <si>
    <t>инв. 1200006, стал.д.108 мм</t>
  </si>
  <si>
    <t>инв. 1200020, стал.д.50 мм, д.100мм</t>
  </si>
  <si>
    <t>инв.10103153к, стал.</t>
  </si>
  <si>
    <t xml:space="preserve">кв. А, д. 40 </t>
  </si>
  <si>
    <t>Литер XII. Глубина 700 м. Конструктивные элементы: метал.труба д.1 м. Износ - 60 %</t>
  </si>
  <si>
    <t>Хоккейный корт с ограждениями</t>
  </si>
  <si>
    <t xml:space="preserve">Сооружения </t>
  </si>
  <si>
    <t>ТП-293, ул.Советская</t>
  </si>
  <si>
    <t>д.89   - 20;                                       д.50 - 30</t>
  </si>
  <si>
    <t>кв.А д.35 -ТП-255</t>
  </si>
  <si>
    <t>Право владения муниципальным имуществом</t>
  </si>
  <si>
    <t>кв.В д.8 -ТП-264</t>
  </si>
  <si>
    <t>кв.В д.9 -ТП-264</t>
  </si>
  <si>
    <t>ТК-87, ул.Алтайская,1</t>
  </si>
  <si>
    <t>Литер 27. Трубы сталь.д.125 мм -393 пог.м; д.100 мм - 416,90 пог.м; д.50 мм - 25,15 пог.м; д.40 мм - 22,50 пог.м. Эстакада сталь., ж/б опоры.</t>
  </si>
  <si>
    <t>1.2.0002.К</t>
  </si>
  <si>
    <t>22:72:070307:41</t>
  </si>
  <si>
    <t xml:space="preserve">Нежилое помещение </t>
  </si>
  <si>
    <t>1.1.0022</t>
  </si>
  <si>
    <t>1.1.0023</t>
  </si>
  <si>
    <t>д.108мм, сталь</t>
  </si>
  <si>
    <t>ТК-30, кв.Б,22</t>
  </si>
  <si>
    <t>инв.89112203 (оценка 2010). Чугун 150мм</t>
  </si>
  <si>
    <t>кв. А д. 24, 39</t>
  </si>
  <si>
    <t>кв.А к д.27,31,32,6,5</t>
  </si>
  <si>
    <t>инв. № 01010002.  Этажность - 1</t>
  </si>
  <si>
    <t>Кабельная линия АПВБ</t>
  </si>
  <si>
    <t>ул.Заводская, коттеджи, ТП-284</t>
  </si>
  <si>
    <t>инв.01100012. Фундамент V - 3,5 мЗ, колонны металлич, покрытие ж/б</t>
  </si>
  <si>
    <t>инв.01100055. Асфальт</t>
  </si>
  <si>
    <t>1.1.0218.К</t>
  </si>
  <si>
    <t>1.1.0255.К</t>
  </si>
  <si>
    <t>1.1.0256.К</t>
  </si>
  <si>
    <t>ТК-29, кв.Б,21</t>
  </si>
  <si>
    <t>инв.89111103 (оценка 2010).керам.д.300 мм - 486 м/п; керам.д.200 мм - 752,5 м/п; керам.д.250 мм - 371 м/п; керам.д.150 мм - 196 м/п; чугун.д.100 мм - 89 м/п</t>
  </si>
  <si>
    <t>кв.В д.5 -ТП-263, Ввод №2</t>
  </si>
  <si>
    <t>кв.В д.4 -ТП-263</t>
  </si>
  <si>
    <t>кв.В д.10 -ТП-264</t>
  </si>
  <si>
    <t>инв. 89114503 (оценка 2010). Сталь.д.100мм</t>
  </si>
  <si>
    <t>Стелла-указатель г. Яровое</t>
  </si>
  <si>
    <t>ж/б</t>
  </si>
  <si>
    <t>ТК 166, кв.Б,33</t>
  </si>
  <si>
    <t>кв.А,20,26,27</t>
  </si>
  <si>
    <t>кв.А,37</t>
  </si>
  <si>
    <t>1.4.0169.К</t>
  </si>
  <si>
    <t>Кадастровая стоимость, руб.</t>
  </si>
  <si>
    <t>Литер Б. Нежилое. Часть помещений мастерской школы № 19. Стены-кирпич, этажность - 1</t>
  </si>
  <si>
    <t>Скотомогильник</t>
  </si>
  <si>
    <t>1.1.0191</t>
  </si>
  <si>
    <t>Администрация города Яровое</t>
  </si>
  <si>
    <t>ТП 299 - корпус КТПН</t>
  </si>
  <si>
    <t>ЦРП 17- корпус ЦРП металлический</t>
  </si>
  <si>
    <t>д.100</t>
  </si>
  <si>
    <t>здание кирпичное, перекрытие ЖБИ, кровля мягкая (5,4*9,6) h=3,6, 6шт ЩО-59</t>
  </si>
  <si>
    <t>Артезианская скважина развед. - эксплуатац. № 1-94, куст</t>
  </si>
  <si>
    <t>Литер 1.</t>
  </si>
  <si>
    <t>Дороги, подъезды, тротуары</t>
  </si>
  <si>
    <t>Литер 29. Сталь д.89</t>
  </si>
  <si>
    <t>район Учхоза</t>
  </si>
  <si>
    <t xml:space="preserve">Здание туалета </t>
  </si>
  <si>
    <t>б/н</t>
  </si>
  <si>
    <t>1.9.0673</t>
  </si>
  <si>
    <t>Скважина 4263 куст</t>
  </si>
  <si>
    <t>Глубина - 300 м</t>
  </si>
  <si>
    <t>1.1.0141</t>
  </si>
  <si>
    <t>ТК 155,ул. 40 лет Октября,8</t>
  </si>
  <si>
    <t>1.12.0800.К</t>
  </si>
  <si>
    <t>05-1969</t>
  </si>
  <si>
    <t>12-1970</t>
  </si>
  <si>
    <t>Кабельная эстакада</t>
  </si>
  <si>
    <t>Год постройки (ввод в эксплуатацию)</t>
  </si>
  <si>
    <t>Правообладатель муниципального имущества</t>
  </si>
  <si>
    <t>Кабельный канал</t>
  </si>
  <si>
    <t>Козырек у парка</t>
  </si>
  <si>
    <t>22:72:060403:35</t>
  </si>
  <si>
    <t>инв. № 89018101. Глубина - 302 м, V-78 м3/час</t>
  </si>
  <si>
    <t>ул.Алтайская, на КНС П от ЦРП 15</t>
  </si>
  <si>
    <t xml:space="preserve">Артезианская скважина №2 с павильоном </t>
  </si>
  <si>
    <t>инв.1100019. Покрытие - асфальт, S= 1090 м2</t>
  </si>
  <si>
    <t>ТК 160,ул. 40 лет Октября,6а</t>
  </si>
  <si>
    <t>Ворота с элементами забора ограждения</t>
  </si>
  <si>
    <t xml:space="preserve">Контейнерное здание </t>
  </si>
  <si>
    <t>кв.А д.26 -ТП-261</t>
  </si>
  <si>
    <t>Кабельная линия АСБ</t>
  </si>
  <si>
    <t>1.5.0798.К</t>
  </si>
  <si>
    <t>Литер Е. Износ - 40 %</t>
  </si>
  <si>
    <t xml:space="preserve">Траншейная прокладка. 
Кабель АВбБШВ 4х16мм² –  335м.
Выключатель автоматический ВА 47-29 3Р 25А – 1 шт.
</t>
  </si>
  <si>
    <t>Кабельная линия электропередач</t>
  </si>
  <si>
    <t>для эксплуатации производственной базы</t>
  </si>
  <si>
    <t>инв № 01010003. Часть помещений нежилого отдельно стоящего здания городской библиотеки. Нежилое. Материал стен: кирпич, этажность - 2</t>
  </si>
  <si>
    <t>22:72:070604:1</t>
  </si>
  <si>
    <t>Сооружение 249 (иловые площадки)</t>
  </si>
  <si>
    <t>Скважина 4141 куст</t>
  </si>
  <si>
    <t>22:72:010316:7</t>
  </si>
  <si>
    <t>ААБ 3*25+1*10</t>
  </si>
  <si>
    <t xml:space="preserve">инв. 89114603 (оценка 2010). Сталь д.150мм  </t>
  </si>
  <si>
    <t>кв.А д.36,26,20,27</t>
  </si>
  <si>
    <t>кв.А д.18 -ТП-255</t>
  </si>
  <si>
    <t>Сети тепловые от к.94 до ТЭЦ</t>
  </si>
  <si>
    <t>Литер 2. Объем - 2035 куб.м, износ на 20.12.2010 - 15 %</t>
  </si>
  <si>
    <t>кв.А д.24 -ТП-262</t>
  </si>
  <si>
    <t>Скважина артезианская БР 225</t>
  </si>
  <si>
    <t>Литер XIV. Глубина 300 м. Конструктивные элементы: метал.труба д.1 м. Износ - 60 %</t>
  </si>
  <si>
    <t>ТК-307, кв.А,14,15</t>
  </si>
  <si>
    <t>Кабельная  линия</t>
  </si>
  <si>
    <t>Обелиск "Славы"</t>
  </si>
  <si>
    <t>хозяйственное ведение</t>
  </si>
  <si>
    <t>инв. № 89018501. Глубина - 307 м, V-70 м3/час</t>
  </si>
  <si>
    <t>от д.12 до шк. 12</t>
  </si>
  <si>
    <t>инв. 01110009. 4000 мест, ж/б плиты, опоры металл</t>
  </si>
  <si>
    <t>Воздушная линия электропередач ВЛ-0,4кВ</t>
  </si>
  <si>
    <t>Корпус 124. Подземная насосная станция</t>
  </si>
  <si>
    <t>Литер 49. Объем - 53 куб.м. Износ - 50 %</t>
  </si>
  <si>
    <t xml:space="preserve">инв. 89114403 (оценка 2010). Чугун д.100мм </t>
  </si>
  <si>
    <t>кв.Б д. 12, 13, 14, 16, 18</t>
  </si>
  <si>
    <t xml:space="preserve"> инв. № 1010027. Нежилое. Литер Б.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</si>
  <si>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ул. Северная,2 водозабор</t>
  </si>
  <si>
    <t>Артезианская скважина № 3601 (25) со зданием</t>
  </si>
  <si>
    <t>кв."Б" д.22, 23, 25,25,26,30,32,33</t>
  </si>
  <si>
    <t xml:space="preserve">инв.89111403 (оценка 2010).Чугун.д.100мм – 187,8 м/п; керам.д.250мм – 249,2 м/п; керам.д.200мм – 543 м/п </t>
  </si>
  <si>
    <t>ТП-263</t>
  </si>
  <si>
    <t>1.3.0078.К</t>
  </si>
  <si>
    <t xml:space="preserve">Насосная станция 2 подъем 1-ая очередь </t>
  </si>
  <si>
    <t>Скважина 4132 (300 м) куст</t>
  </si>
  <si>
    <t>ул.Барнаульская, возле дома 19</t>
  </si>
  <si>
    <t>1.12.0656.К</t>
  </si>
  <si>
    <t xml:space="preserve">Кабельная линия </t>
  </si>
  <si>
    <t>1.7.0671</t>
  </si>
  <si>
    <t>кв.А д.39 -ТП-260,Ввод №1</t>
  </si>
  <si>
    <t>кв.А д.39 -ТП-260,Ввод №2</t>
  </si>
  <si>
    <t>22:72:060402:5</t>
  </si>
  <si>
    <t>22:72:070501:36</t>
  </si>
  <si>
    <t>д.89 мм - 16; д.100 мм - 40 м</t>
  </si>
  <si>
    <t>22:72:060302:6</t>
  </si>
  <si>
    <t>инв.89113103 (оценка 2010). Кер.д.400мм – 242 м/п; чугун.д.150мм – 358 м/п</t>
  </si>
  <si>
    <t>для эксплуатации многоквартирного  жилого дома</t>
  </si>
  <si>
    <t xml:space="preserve">Площадь, протяженность и (или) иные параметры </t>
  </si>
  <si>
    <t>Подраздел 1.9 "Сети канализационные"</t>
  </si>
  <si>
    <t>ТК 86,ул.Заводская,16</t>
  </si>
  <si>
    <t>инв. № 89017901. Фундамент -бетон, стены-кирпич, кровля-рулон, перекрыт-ж/б, V-103 м3, глубина - 307 м, V-78 м3/час</t>
  </si>
  <si>
    <t>Артезианская скважина № 4352 (6) с павильоном</t>
  </si>
  <si>
    <t>Памятник Афганцам</t>
  </si>
  <si>
    <t>1.4.0026.К</t>
  </si>
  <si>
    <t>1.12.0646.К</t>
  </si>
  <si>
    <t>1.3.0069.К</t>
  </si>
  <si>
    <t>ул.40 лет Октября, ТП-290</t>
  </si>
  <si>
    <t xml:space="preserve"> инв. № 89422446. Фундамент-ж/б плиты,стены-кирпич,  крыша-толевая на битумной основе, этажность -2</t>
  </si>
  <si>
    <t>Глубина 300 м</t>
  </si>
  <si>
    <t>ул. Гагарина, 9а</t>
  </si>
  <si>
    <t>перекресток ул.Мира-ул.Северная</t>
  </si>
  <si>
    <t>перекресток ул.Гагарина-ул.Заводская</t>
  </si>
  <si>
    <t>1.1.0278</t>
  </si>
  <si>
    <t>казна</t>
  </si>
  <si>
    <t>22:72:060401:9</t>
  </si>
  <si>
    <t>1.2.0111</t>
  </si>
  <si>
    <t>1.2.0112</t>
  </si>
  <si>
    <t>22:72:060403:21</t>
  </si>
  <si>
    <t>Литер 47. Коллекторы из чугун.труб. д.600 мм. Износ - 60 %</t>
  </si>
  <si>
    <t>Общезаводские сети химгрязной канализации</t>
  </si>
  <si>
    <t>1.5.0794.К</t>
  </si>
  <si>
    <t>678,2  в т.ч.</t>
  </si>
  <si>
    <t>851,4  в т.ч.</t>
  </si>
  <si>
    <t>ул.40 лет Октября, д.1, 2, 3, 5, 6а, 7, 8, 8а, 9, 10, 11, 12, 13, кв."Б" д.10, 15</t>
  </si>
  <si>
    <t xml:space="preserve">Артезианская скважина №  1- 191 с павильоном дачи  </t>
  </si>
  <si>
    <t>Павильон - S застройки = 9,0 кв.м</t>
  </si>
  <si>
    <t>1.1.0056</t>
  </si>
  <si>
    <t>1.1.0057</t>
  </si>
  <si>
    <t>1.1.0058</t>
  </si>
  <si>
    <t>1.1.0060</t>
  </si>
  <si>
    <t>Корпус 126 "а". Первичный отстойник промышленных стоков</t>
  </si>
  <si>
    <t>инв.№  01010005. Нежилое. Материал стен: кирпичные. Этажность - 2</t>
  </si>
  <si>
    <t>1.5.0792.К</t>
  </si>
  <si>
    <t>1.5.0793.К</t>
  </si>
  <si>
    <t>д.100мм, подземная, керамика</t>
  </si>
  <si>
    <t>Артезианская скважина №БР-491 (34) с павильоном</t>
  </si>
  <si>
    <t>1.9.0736</t>
  </si>
  <si>
    <t>ТП-256, кв.Б,25</t>
  </si>
  <si>
    <t>2 оч. М/р А</t>
  </si>
  <si>
    <t>22:72:060402:1</t>
  </si>
  <si>
    <t>1.9.0034</t>
  </si>
  <si>
    <t>1.9.0039</t>
  </si>
  <si>
    <t>1.9.0041</t>
  </si>
  <si>
    <t>1.9.0049</t>
  </si>
  <si>
    <t>д.89 мм -46,8 м; д.76 мм - 263,2 м</t>
  </si>
  <si>
    <t>по ул.Менделеева д.74,76,78; по ул.Строительная д.36 кв.1</t>
  </si>
  <si>
    <t>ТК 82,ул.Ленина,4</t>
  </si>
  <si>
    <t>ул.Садовая, 18</t>
  </si>
  <si>
    <t>инв. № 89018001. фунд-бетон, стены-кирпич, кровля-рулон, пол-цемент, перекр-ж/б, глубина -300 м</t>
  </si>
  <si>
    <t>инв.10103190к. в траншее АВВГ 3*50+1*35</t>
  </si>
  <si>
    <t>1.2.0150</t>
  </si>
  <si>
    <t>1.2.0151</t>
  </si>
  <si>
    <t>кв. А д. 9, 39</t>
  </si>
  <si>
    <t xml:space="preserve">Воздушная кабельная линия </t>
  </si>
  <si>
    <t>микрорайон "Западный", по ул.Снежная от ул.Центральная до ул.Западная</t>
  </si>
  <si>
    <t>Здание - корпус 10</t>
  </si>
  <si>
    <t xml:space="preserve"> инв.01100058. Фундамент ж/б, стены кирпич, перекр деревянные</t>
  </si>
  <si>
    <t>инв.01100304. Стены из кирпича и сайдинга,крыша-металлочер.дерев.корп.</t>
  </si>
  <si>
    <t>Воздухопровод</t>
  </si>
  <si>
    <t>кв. "А" д. 38</t>
  </si>
  <si>
    <t xml:space="preserve">Резервуар </t>
  </si>
  <si>
    <t>Литер Б. Износ - 44 %</t>
  </si>
  <si>
    <t>Корпус 134. Иловые площадки</t>
  </si>
  <si>
    <t>Литер 4. Износ - 50 %</t>
  </si>
  <si>
    <t>инв. № 01010006. Фундамент бетонный, перекрытия ж/б, стены кирпичные, этажность - 1</t>
  </si>
  <si>
    <t>1.5.0804.К</t>
  </si>
  <si>
    <t>1.5.0805.К</t>
  </si>
  <si>
    <t>западнее Предзаводская пл., 2 скважина № 4050, куст 3</t>
  </si>
  <si>
    <t>кв."Б" д.31</t>
  </si>
  <si>
    <t>ААБ 3*50</t>
  </si>
  <si>
    <t>ТП-257, кв.Б,26</t>
  </si>
  <si>
    <t>от ТП-290 до станции смешивания "Водозабор"</t>
  </si>
  <si>
    <t>1.7.0045.К</t>
  </si>
  <si>
    <t>1.6.0737</t>
  </si>
  <si>
    <t>1.6.0738</t>
  </si>
  <si>
    <t xml:space="preserve">Артезианская скважина №  1- 360 с павильоном дачи, куст </t>
  </si>
  <si>
    <t>ТК-180, кв.Б,14</t>
  </si>
  <si>
    <t>от ТП-261 до д. 27 кв. "А"</t>
  </si>
  <si>
    <t>ул.Гагарина,1</t>
  </si>
  <si>
    <t>АВВГ 3*35+1*35</t>
  </si>
  <si>
    <t>инв.01210007</t>
  </si>
  <si>
    <t>Ограждения</t>
  </si>
  <si>
    <t>Площадки</t>
  </si>
  <si>
    <t>от ТП-250 к д. 1, 2 кв. Б</t>
  </si>
  <si>
    <t>ул.Перекопская</t>
  </si>
  <si>
    <t>ТП-257, кв.Б,34</t>
  </si>
  <si>
    <t>1.1.0272.К</t>
  </si>
  <si>
    <t>инв. 89000503 (оценка 2010). Сталь.д.300мм</t>
  </si>
  <si>
    <t>ООО "Коммунальщик"</t>
  </si>
  <si>
    <t>317,1метр ограждений с южной и западной стороны кладбища</t>
  </si>
  <si>
    <t>ул. Гагарина, 9</t>
  </si>
  <si>
    <t>Здание (Административное)</t>
  </si>
  <si>
    <t>Здание подстанции ТП-253</t>
  </si>
  <si>
    <t>кв.В д.7 -ТП-263</t>
  </si>
  <si>
    <t>ТП-253, кв.Б,20</t>
  </si>
  <si>
    <t>ТК-27, кв.Б,19</t>
  </si>
  <si>
    <t>инв.0200001. кабель ГПП 10х2х0,4, трубы - асбоцементные</t>
  </si>
  <si>
    <t>пл.Предзаводская, 2 (от РТП до ТЭЦ)</t>
  </si>
  <si>
    <t>инв.01200001. ЛЭП-0,4 кВт</t>
  </si>
  <si>
    <t>инв.210104200028. ТИП ЛБ -40, лампы накаливания ДРЛ (кол-во 915 шт.)</t>
  </si>
  <si>
    <t>1.12.0057</t>
  </si>
  <si>
    <t>от ТП-254 до д. 36 кв. А</t>
  </si>
  <si>
    <t>от ТП-260 до д. 8 кв. "А"</t>
  </si>
  <si>
    <t>ТП-295, ул.Новая левая сторона ул.Молодежная, ул.Советская</t>
  </si>
  <si>
    <t>ТК-180, кв.Б,18</t>
  </si>
  <si>
    <t>22:72:070501:26</t>
  </si>
  <si>
    <t>ТК 72,ул.Ленина,8</t>
  </si>
  <si>
    <t xml:space="preserve"> ул.Солнечная</t>
  </si>
  <si>
    <t>р-он СНТ "Химик", КТПН 115</t>
  </si>
  <si>
    <t>р-он СНТ "Химик", КТПН 106</t>
  </si>
  <si>
    <t>р-он СНТ "Химик", КТПН-104</t>
  </si>
  <si>
    <t>ул. Чапаева,  КТПН-203</t>
  </si>
  <si>
    <t>ул. Чапаева, 2-КТПН-202</t>
  </si>
  <si>
    <t>ул. Ленина, 19, КТПН-213</t>
  </si>
  <si>
    <t>ул. Гагарина, 9,   КТПН-208</t>
  </si>
  <si>
    <t>инв.89111003 (оценка 2010). Чугун.д.100 мм - 34 м/п; керам.д. 150 мм - 292 м/п; керам.д.250 мм - 628 м/п</t>
  </si>
  <si>
    <t xml:space="preserve">1.2.0077  </t>
  </si>
  <si>
    <t>ул.Заводская (коттеджи)</t>
  </si>
  <si>
    <t>инв. № 1010024. Нежилое. Литер А. Стены кирпич, крыша - шифер. Этажность - 2</t>
  </si>
  <si>
    <t>Скважина №4638</t>
  </si>
  <si>
    <t>ААБ 3*150</t>
  </si>
  <si>
    <t xml:space="preserve">Литер Д,Д1,Д2,Д3. Площадь: Литер Д - 1345,0 кв.м; Д1 - 131,0 кв.м; Д2 - 778,10 кв.м; Д3 - 126,30 кв.м. Износ - 50% </t>
  </si>
  <si>
    <t>Сети хозяйственной канализации к корпусу 251</t>
  </si>
  <si>
    <t>ТК 316,кв.А,38</t>
  </si>
  <si>
    <t>1.12.0125</t>
  </si>
  <si>
    <t>инв. 89059902 (оценка 2011). V=1000м3, ж/б</t>
  </si>
  <si>
    <t>1.12.0127</t>
  </si>
  <si>
    <t>1.12.0128</t>
  </si>
  <si>
    <t>1.12.0119</t>
  </si>
  <si>
    <t xml:space="preserve"> инв. № 1010032. Литер А1. Прачечная S = 172,4 м2. </t>
  </si>
  <si>
    <t>инв. № 1010033. 1 этаж - бассейн S = 59,4 м2 (помещение 85).</t>
  </si>
  <si>
    <t>кв.В д.2, 3, 4, 5, 8, 9, 10</t>
  </si>
  <si>
    <t>МУП "ЯТЭК"</t>
  </si>
  <si>
    <t>от ТП-250 до д. 31 кв. "А"</t>
  </si>
  <si>
    <t>ТК-300,кв.А,31</t>
  </si>
  <si>
    <t>Скважина №4639</t>
  </si>
  <si>
    <t>12-1960</t>
  </si>
  <si>
    <t>09-1979</t>
  </si>
  <si>
    <t>5-1977</t>
  </si>
  <si>
    <t>09-1978</t>
  </si>
  <si>
    <t>1.12.0658.К</t>
  </si>
  <si>
    <t>рег.№ В12220009734</t>
  </si>
  <si>
    <t>1.12.0773.К</t>
  </si>
  <si>
    <t>1.12.0774.К</t>
  </si>
  <si>
    <t>1.12.0777.К</t>
  </si>
  <si>
    <t>1.12.0778.К</t>
  </si>
  <si>
    <t>1.12.0779.К</t>
  </si>
  <si>
    <t>1.7.0675</t>
  </si>
  <si>
    <t>Стелла "Яровое"</t>
  </si>
  <si>
    <t>инв. 89500315</t>
  </si>
  <si>
    <t>пл.Предзаводская,1 (ДТУ)</t>
  </si>
  <si>
    <t>инв.1200008. кабель ГПП 10х2х0,4, трубы - асбоцементные</t>
  </si>
  <si>
    <t>Здание подстанции ТП-256</t>
  </si>
  <si>
    <t>1.7.0796</t>
  </si>
  <si>
    <t xml:space="preserve">Теплотрасса завод-поселок </t>
  </si>
  <si>
    <t>1.2.0215.К</t>
  </si>
  <si>
    <t>1.2.0217.К</t>
  </si>
  <si>
    <t>1.5.0799.К</t>
  </si>
  <si>
    <t>1.5.0800.К</t>
  </si>
  <si>
    <t>1.5.0801.К</t>
  </si>
  <si>
    <t>1.5.0802.К</t>
  </si>
  <si>
    <t>1.5.0803.К</t>
  </si>
  <si>
    <t>Скважина № 4803 куст -2</t>
  </si>
  <si>
    <t>Корпус 131. Вторичные отстойники</t>
  </si>
  <si>
    <t>ул.40 лет Октября</t>
  </si>
  <si>
    <t>инв. 89114003 (оценка 2010). Сталь д.100мм</t>
  </si>
  <si>
    <t>Кабельная линия АВВГ</t>
  </si>
  <si>
    <t xml:space="preserve">  </t>
  </si>
  <si>
    <t>ТК-169, кв.Б,32</t>
  </si>
  <si>
    <t>хозяйственное ведение (уставной фонд)</t>
  </si>
  <si>
    <t>инв.10103147к. Металлический</t>
  </si>
  <si>
    <t>22:72:050211:2</t>
  </si>
  <si>
    <t>инв.10102203.к. Материал стен: кирпич, этажность - 3.</t>
  </si>
  <si>
    <t>д.89</t>
  </si>
  <si>
    <t>ТК-24, кв.Б,12</t>
  </si>
  <si>
    <t>д.150</t>
  </si>
  <si>
    <t>ТК-176, кв.Б,13</t>
  </si>
  <si>
    <t>кв. А  д.14, 15, 16, 18, 35, 36, 31, выпуски</t>
  </si>
  <si>
    <t>инв.89112803 (оценка 2010). Чугун. д.200мм – 520 м/п; чугун. д.250мм – 402 м/п; керам. д.300мм – 133 м/п; чугун. д.100мм – 132 м/п</t>
  </si>
  <si>
    <t>МБУ "СОЦ" г.Яровое</t>
  </si>
  <si>
    <t>Сети водопроводные к водозабору 1-ой очереди</t>
  </si>
  <si>
    <t>ул.Северная, 2 водозабор</t>
  </si>
  <si>
    <t>ТК-154, кв.Б,10</t>
  </si>
  <si>
    <t>Литер 110. Сталь.д.400 мм. Износ - 20 %</t>
  </si>
  <si>
    <t>ТП-284</t>
  </si>
  <si>
    <t>ТК 138,ул.Ленина,17</t>
  </si>
  <si>
    <t>ул.Заводская,10</t>
  </si>
  <si>
    <t>ТК 157,ул. 40 лет Октября,8а</t>
  </si>
  <si>
    <t>ТК 158,ул. 40 лет Октября,9</t>
  </si>
  <si>
    <t>1.3.0040.К</t>
  </si>
  <si>
    <t>ул. Кулундинской от ул. Заводской до 40 лет Окт.</t>
  </si>
  <si>
    <t>1.12.0772</t>
  </si>
  <si>
    <t>Литер Б. Фундамент - бетонные блоки, стены кирпичные, перекрытия ж/б, кровля-рулонная, этажность - 2</t>
  </si>
  <si>
    <t>1.5.0783.К</t>
  </si>
  <si>
    <t>1.5.0784.К</t>
  </si>
  <si>
    <t>1.5.0787.К</t>
  </si>
  <si>
    <t>22:72:060401:12</t>
  </si>
  <si>
    <t>кв.В д.6 -ТП-263</t>
  </si>
  <si>
    <t>кв-л Б, д. 37</t>
  </si>
  <si>
    <t>инв. № 1100021-1100032. 12 шт. стены кирпич, крыша - шифер</t>
  </si>
  <si>
    <t xml:space="preserve">инв.10103035к. ВЛ-0,4 кВ (кабель) 3xА35                                                                         </t>
  </si>
  <si>
    <t>22:72:060302:36</t>
  </si>
  <si>
    <t>Артезианская скважина №1-337</t>
  </si>
  <si>
    <t>Автодорога от 5 поста до 263 км БОС</t>
  </si>
  <si>
    <t>1.5.0015</t>
  </si>
  <si>
    <t>кв.Б,16 ТП-252</t>
  </si>
  <si>
    <t>Бассейн</t>
  </si>
  <si>
    <t>ТП-269</t>
  </si>
  <si>
    <t>кв.В, северная сторона, район д.22</t>
  </si>
  <si>
    <t>ТП-266</t>
  </si>
  <si>
    <t>ТК-307, кв.А,6</t>
  </si>
  <si>
    <t>ТК-319, кв.А,8</t>
  </si>
  <si>
    <t>ТК-317, кв.А,9</t>
  </si>
  <si>
    <t>22:72:090203:38</t>
  </si>
  <si>
    <t>инв. № 1010013. Нежилое.  Литер Г. Отдельно стоящее строение теплицы школы № 19. Стены: кирпич, каркас металлический, этажность - 1</t>
  </si>
  <si>
    <t>1.1.0087</t>
  </si>
  <si>
    <t>1.1.0089</t>
  </si>
  <si>
    <t>1.1.0090</t>
  </si>
  <si>
    <t>1.1.0091</t>
  </si>
  <si>
    <t>Литер 26. Сталь. д.600 мм. Износ - 40 %</t>
  </si>
  <si>
    <t>Артезианская скважина № 4735 (30) с павильоном</t>
  </si>
  <si>
    <t>ул.Гагарина,9</t>
  </si>
  <si>
    <t>12-1990</t>
  </si>
  <si>
    <t>12-1992</t>
  </si>
  <si>
    <t>IV - 1982</t>
  </si>
  <si>
    <t>Здание подстанции ТП-287</t>
  </si>
  <si>
    <t>Здание подстанции ТП-286</t>
  </si>
  <si>
    <t>муниципальная казна</t>
  </si>
  <si>
    <t>ул. Михайловская, ул. Целинная, ул. Покровская</t>
  </si>
  <si>
    <t>западная сторона кв.В, д.4</t>
  </si>
  <si>
    <t>ТП-265</t>
  </si>
  <si>
    <t>ул.Кулундинская,54</t>
  </si>
  <si>
    <t>д.57</t>
  </si>
  <si>
    <t xml:space="preserve">Литер Л. Износ - 60 % </t>
  </si>
  <si>
    <t>кв.Б, ЦРП 6, ТП 48, ТП больница</t>
  </si>
  <si>
    <t>Резервуар</t>
  </si>
  <si>
    <t>6 шт. металлические, кирпич</t>
  </si>
  <si>
    <t>Тротуар (пешеходное сооружение)</t>
  </si>
  <si>
    <t>Ограждение спортсооружений</t>
  </si>
  <si>
    <t>инв.89111303 (оценка 2012). Чугун.д.100 мм- 42 м/п; керам. д.200 мм - 457 м/п; керам.д.300 мм - 374 м/п</t>
  </si>
  <si>
    <t xml:space="preserve">инв.89113003 (оценка 2010).Чугун д.100мм – 186 м/п; чугун д.150мм – 183,7 м/п;кер д.300 мм –116м/п </t>
  </si>
  <si>
    <t>кирпич, этажность - 4</t>
  </si>
  <si>
    <t>инв.10103201. Железное строение с совместной подвеской улич.освещ. неизолированными проводами и установкой подстанции КТП-КК 400-6/0,4кВ д/электроснабжения</t>
  </si>
  <si>
    <t>Благоустройство МОУ шк. № 19</t>
  </si>
  <si>
    <t/>
  </si>
  <si>
    <t>1.6.0684</t>
  </si>
  <si>
    <t>ААБ 3*25</t>
  </si>
  <si>
    <t>1.6.0685</t>
  </si>
  <si>
    <t>1.2.0118</t>
  </si>
  <si>
    <t>1.2.0119</t>
  </si>
  <si>
    <t>1.2.0122</t>
  </si>
  <si>
    <t>Водоводы от БОС до пруда доочистки</t>
  </si>
  <si>
    <t>Корпус 130. Аэротенки</t>
  </si>
  <si>
    <t>ул.Мира -ТП-246 (правая сторона)</t>
  </si>
  <si>
    <t>инв. 1010007. Нежилое.  Литер А. Литер Г - хозпостройка  (118,2м2). Стены-кирпич, этажность - 3</t>
  </si>
  <si>
    <t>инв.10102212к. Строение -кирпич; перекрытие-ж/б плиты, 5 панелей ЩО-70, покрытие рулонное, кровля мягкая (7,0*5,9) h=3,15 м, ворота железные</t>
  </si>
  <si>
    <t>ТП 286 - 4 ячейки кустарного производства</t>
  </si>
  <si>
    <t>сетчатое ограждение, металл.ячейки</t>
  </si>
  <si>
    <t>ТП 287 - 4 ячейки кустарного производства</t>
  </si>
  <si>
    <t>ТП 289 - 8 ячейки кустарного производства</t>
  </si>
  <si>
    <t>1.12.0365</t>
  </si>
  <si>
    <t>кв.А д.37 -ТП-262</t>
  </si>
  <si>
    <t>22:72:010202:70</t>
  </si>
  <si>
    <t>22:72:060202:1</t>
  </si>
  <si>
    <t>кв. А д.22, 25, 26, 33, 34, 2, 3, 4, 20, 32, 27</t>
  </si>
  <si>
    <t>ТП-247, ВЛ-6,3 кВ-256,0м, ВЛ-0,4 кВ-250,0м с трансф.подстанц 6/0,4кВ 400кВА</t>
  </si>
  <si>
    <t>22:72:060304:6</t>
  </si>
  <si>
    <t>Учхоз</t>
  </si>
  <si>
    <t>ул.Гагарина (территория МСЧ-128)</t>
  </si>
  <si>
    <t>инв. 89115903 (оценка 2010). Сталь д.100мм</t>
  </si>
  <si>
    <t>кв.А д.25 -ТП-259</t>
  </si>
  <si>
    <t>ТП-256, кв.Б,23</t>
  </si>
  <si>
    <t>кв.Б,10 ТП-251</t>
  </si>
  <si>
    <t>кв.Б,15 ТП-251</t>
  </si>
  <si>
    <t xml:space="preserve">Повысительная сетевая насосная станция (ПСНС) «Западная». 
1.1.  Помещение: Размер 570х570см, фундамент – бетон, стены – ж/б панели, перекрытие – ж/б плиты - пустотки, кровля наплавля-емая мягкая,  дверь металлическая стальная. 
</t>
  </si>
  <si>
    <t>инв. 89057802. Глубина 282 м, V-40м3/час, ж/б плиты, фундамент-кирпич, покрытие-рулонное, самоизлевная, не используется</t>
  </si>
  <si>
    <t>1.12.0121.К</t>
  </si>
  <si>
    <t>1.12.0122.К</t>
  </si>
  <si>
    <t>инв.89111503 (оценка 2012).Керам.д.250мм – 313 м/п; чугун. д. 200мм – 306 м/п</t>
  </si>
  <si>
    <t>по ул.Первомайская</t>
  </si>
  <si>
    <t>инв.89111803 (оценка 2012). Асбестоцемент д.150мм</t>
  </si>
  <si>
    <t>кв.В  д. 6, 7, 12, 14, 15, 16, 17, 21, 22, 23, 25, 29</t>
  </si>
  <si>
    <t>инв.89112603 (оценка 2010). Керам. д.300 мм</t>
  </si>
  <si>
    <t>инв.89112703 (оценка 2010). Керам. д.300 мм</t>
  </si>
  <si>
    <t>22:72:060404:7</t>
  </si>
  <si>
    <t>22:72:060404:8</t>
  </si>
  <si>
    <t>22:72:060404:9</t>
  </si>
  <si>
    <t>ул. 40 лет Октября, 1д</t>
  </si>
  <si>
    <t xml:space="preserve"> </t>
  </si>
  <si>
    <t>инв.89040255 (оценка 2010). Асбестоцемент д. 400, 300мм</t>
  </si>
  <si>
    <t>1.9.0011</t>
  </si>
  <si>
    <t>Подраздел 1.4 "Нежилые помещения"</t>
  </si>
  <si>
    <t>ул.Кулундинская</t>
  </si>
  <si>
    <t>городское кладбище</t>
  </si>
  <si>
    <t>ул.Мира, шк. 14</t>
  </si>
  <si>
    <t>ул.Мира, шк. 19</t>
  </si>
  <si>
    <t>пл.Предзаводская, 2 (от РТП до ЦРП 18)</t>
  </si>
  <si>
    <t>частный сектор (старый)</t>
  </si>
  <si>
    <t>22:72:060404:11</t>
  </si>
  <si>
    <t>территория шк .№14  кв. А</t>
  </si>
  <si>
    <t>Ограждение территории водозаборных сооружений</t>
  </si>
  <si>
    <t>Часть помещений нежилого отдельно стоящего здания городской библиотеки</t>
  </si>
  <si>
    <t>для отдыха граждан</t>
  </si>
  <si>
    <t>ТК-71, ул.Алтайская,15</t>
  </si>
  <si>
    <t>д.80</t>
  </si>
  <si>
    <t>ул.Гагарина,7</t>
  </si>
  <si>
    <t>уч-к по ул.Мира от Северной магистрали до обводной канавы и от шк.19 до ул.Барнаульской</t>
  </si>
  <si>
    <t xml:space="preserve">кв. А, д. 41 </t>
  </si>
  <si>
    <t>трасса Яровое-Славгород от КТП-4 до КТП-5</t>
  </si>
  <si>
    <t>инв. № 1010036. Литер  А (1 эт.) - пом.1 бассейна S=59,2 м2; стены-кирпич.</t>
  </si>
  <si>
    <t xml:space="preserve">Нежилое строение </t>
  </si>
  <si>
    <t>кв-л А, д. 40</t>
  </si>
  <si>
    <t>1.2.0009.К</t>
  </si>
  <si>
    <t xml:space="preserve">Воздушная линия электропередач </t>
  </si>
  <si>
    <t>ул.Северная водозабор</t>
  </si>
  <si>
    <t xml:space="preserve"> кв. А</t>
  </si>
  <si>
    <t>ТП-250, кв.Б,3</t>
  </si>
  <si>
    <t>Трансформаторная подстанция КТП 6/04 (47006807)</t>
  </si>
  <si>
    <t xml:space="preserve"> инв. № 1010035. Подсобный корпус S=80,3 м2, стены - кирпич.</t>
  </si>
  <si>
    <t>Нежилое помещение</t>
  </si>
  <si>
    <t>кв.А д.6 -ТП-262</t>
  </si>
  <si>
    <t>1.6.0806.К</t>
  </si>
  <si>
    <t>Кабельная линия эл.передач от к.94</t>
  </si>
  <si>
    <t>Канализационная насосная станция КНС-5</t>
  </si>
  <si>
    <t>22:72:060202:14</t>
  </si>
  <si>
    <t>Здание (Центральная библиотека)</t>
  </si>
  <si>
    <t>Кадастровый номер</t>
  </si>
  <si>
    <t>кв."А" д.41</t>
  </si>
  <si>
    <t xml:space="preserve">муниципальная казна </t>
  </si>
  <si>
    <t>Кабельная линия ВРГ</t>
  </si>
  <si>
    <t>к д. 7 кв. "А"</t>
  </si>
  <si>
    <t>Артезианская скважина №1-190</t>
  </si>
  <si>
    <t>Трансформаторная подстанция КТПН72м-203 (47036507)</t>
  </si>
  <si>
    <t>Скважина 4264 куст</t>
  </si>
  <si>
    <t>Глубина - 150 м</t>
  </si>
  <si>
    <t>22:72:010202:69</t>
  </si>
  <si>
    <t>Здание подстанции ЦРП - 3</t>
  </si>
  <si>
    <t>пл. им. Ленина</t>
  </si>
  <si>
    <t>Нежилое помещение, встроенное на 1 этаже жилого дома</t>
  </si>
  <si>
    <t xml:space="preserve">от ТП-295 до ул.Гагарина 15,17 </t>
  </si>
  <si>
    <t>Литер 1. Общая площадь - 1728 кв.м</t>
  </si>
  <si>
    <t>Литер 4. Общая площадь - 280,1 кв.м</t>
  </si>
  <si>
    <t>Литер 3. Общая площадь - 280,1 кв.м</t>
  </si>
  <si>
    <t>муниципальная собственность</t>
  </si>
  <si>
    <t>ул.Барнаульская (парк аттракционов)</t>
  </si>
  <si>
    <t>кв. А от КК 259 до КНС «Больница»; от КНС «Больница» до КК 1; от КНС «Бассейн» до КК 309</t>
  </si>
  <si>
    <t>д.57мм, подземная, сталь</t>
  </si>
  <si>
    <t>1.2.0033.К</t>
  </si>
  <si>
    <t>1.2.0035</t>
  </si>
  <si>
    <t>1.2.0036</t>
  </si>
  <si>
    <t>1.2.0037</t>
  </si>
  <si>
    <t>1.2.0038</t>
  </si>
  <si>
    <t>1.2.0039</t>
  </si>
  <si>
    <t>1.2.0040</t>
  </si>
  <si>
    <t>1.2.0042</t>
  </si>
  <si>
    <t>1.2.0043</t>
  </si>
  <si>
    <t>1.2.0043.К</t>
  </si>
  <si>
    <t>1.2.0044</t>
  </si>
  <si>
    <t>1.2.0045</t>
  </si>
  <si>
    <t>1.2.0046</t>
  </si>
  <si>
    <t>1.2.0047</t>
  </si>
  <si>
    <t>1.2.0048</t>
  </si>
  <si>
    <t>1.2.0049</t>
  </si>
  <si>
    <t>1.2.0050</t>
  </si>
  <si>
    <t>1.2.0051</t>
  </si>
  <si>
    <t>1.2.0052</t>
  </si>
  <si>
    <t>1.2.0053</t>
  </si>
  <si>
    <t>1.2.0054</t>
  </si>
  <si>
    <t>1.2.0055</t>
  </si>
  <si>
    <t>1.2.0056</t>
  </si>
  <si>
    <t>1.2.0064</t>
  </si>
  <si>
    <t>1.2.0065</t>
  </si>
  <si>
    <t>1.2.0066</t>
  </si>
  <si>
    <t>1.2.0067</t>
  </si>
  <si>
    <t>1.2.0070</t>
  </si>
  <si>
    <t>1.2.0072.К</t>
  </si>
  <si>
    <t>1.2.0074</t>
  </si>
  <si>
    <t>1.2.0075.К</t>
  </si>
  <si>
    <t>1.2.0075</t>
  </si>
  <si>
    <t>1.2.0077</t>
  </si>
  <si>
    <t xml:space="preserve">1.2.0077.К   </t>
  </si>
  <si>
    <t>1.8.0676</t>
  </si>
  <si>
    <t>Подстанция КТПН72-288 (47039607)</t>
  </si>
  <si>
    <t>Литер А. 28/49 доли в  праве  общей долевой собственности на нежилое помещение в здании,общей площадью 342,6 кв.м. Этажность - 2 (1 этаж). Здание и перегородки - кирпич, перекрытия ж/б, отопление, водопровод, канализация -централизованная, фундамент -бетон</t>
  </si>
  <si>
    <t>Корпус 128 "в". Первичный отстойник хозяйственных стоков</t>
  </si>
  <si>
    <t>Корпус 133. Станция перекачки дренажных стоков</t>
  </si>
  <si>
    <t>Объект муниципальной казны</t>
  </si>
  <si>
    <t>Литер 93. Керамические д.350 мм. Износ - 30 %</t>
  </si>
  <si>
    <t>Литер 95. Чугунные д.300 мм. Износ - 35 %</t>
  </si>
  <si>
    <t>Литер 30. Распределительная сеть сталь.трубы д.100 мм - 175,2 пог.м; сталь.трубы д.150 мм - 22,7 пог.м. Износ - 75 %</t>
  </si>
  <si>
    <t>Сети водопроводные к корпусам 251, 245</t>
  </si>
  <si>
    <t>Общезаводские сети х/питьевого и п/пож. водопровода</t>
  </si>
  <si>
    <t>Литер 90. Распределительная сеть сталь. д.200 мм. Износ  - 40%</t>
  </si>
  <si>
    <t>Склад арочный АС-10 корпус 66</t>
  </si>
  <si>
    <t xml:space="preserve">22:72:020202:669 </t>
  </si>
  <si>
    <t xml:space="preserve">22:71:020202:643 </t>
  </si>
  <si>
    <t xml:space="preserve">22:72:020202:653 </t>
  </si>
  <si>
    <t xml:space="preserve">22:72:020202:652 </t>
  </si>
  <si>
    <t>кирпич, этажность - 5</t>
  </si>
  <si>
    <t>Литер X. Глубина 300 м. Конструктивные элементы: метал.труба д.1 м. Износ - 60 %</t>
  </si>
  <si>
    <t>1.3.0046.К</t>
  </si>
  <si>
    <t>1.3.0048.К</t>
  </si>
  <si>
    <t>Раздел 1</t>
  </si>
  <si>
    <t>пл.Предзаводская, 2 (от к.157 до ЦРП 12 )</t>
  </si>
  <si>
    <t>инв.89000106. Зарешечено арматурой</t>
  </si>
  <si>
    <t>инв.01100003</t>
  </si>
  <si>
    <t>инв.480060734</t>
  </si>
  <si>
    <t>Здание подстанции ТП-251</t>
  </si>
  <si>
    <t xml:space="preserve">Дворовые дорожки </t>
  </si>
  <si>
    <t>Резервуар шестисекционный хранения соли</t>
  </si>
  <si>
    <t>Сопрягающее сооружение</t>
  </si>
  <si>
    <t>Литер 6.</t>
  </si>
  <si>
    <t>22:72:070501:108</t>
  </si>
  <si>
    <t>1.1.0207</t>
  </si>
  <si>
    <t xml:space="preserve">кв. "А" д. 13  </t>
  </si>
  <si>
    <t xml:space="preserve">кв. "А" д. 41  </t>
  </si>
  <si>
    <t>Литер IX. Глубина 700 м. Конструктивные элементы: метал.труба д.1 м. Износ - 60 %</t>
  </si>
  <si>
    <t>на пересечении ул. Алтайская - трасса Яровое - Славгород</t>
  </si>
  <si>
    <t>Артезианская скважина №1-89</t>
  </si>
  <si>
    <t>пл.Предзаводская, 2 (РТП-ЦРП 2)</t>
  </si>
  <si>
    <t>6 кв</t>
  </si>
  <si>
    <t>инв.89060202 (оценка 2012). Глубина - 303м. ЭЦВ 10 с питающим кабелем и станцией управления, павильон деревянный</t>
  </si>
  <si>
    <t>1.1.0054</t>
  </si>
  <si>
    <t>ТК-315, кв.А,11,12,7</t>
  </si>
  <si>
    <t>ТК-32, кв.Б,23</t>
  </si>
  <si>
    <t>ТК-33, кв.Б,24,25,26</t>
  </si>
  <si>
    <t>1.1.0010.К</t>
  </si>
  <si>
    <t xml:space="preserve"> кв.А к д.31,32,35</t>
  </si>
  <si>
    <t xml:space="preserve">Наружное освещение </t>
  </si>
  <si>
    <t>кв. "А" д. 39</t>
  </si>
  <si>
    <t>Трансформаторная подстанция ТП 48/255/м/р"А"</t>
  </si>
  <si>
    <t>западнее водозабора по ул.Северная</t>
  </si>
  <si>
    <t>материал стен-ж/б панели, материал фундаментов-бетон монолитный, материал перекрытия-железобетон</t>
  </si>
  <si>
    <t xml:space="preserve">инв. 89116003 (оценка 2010). Чугун.д.100мм </t>
  </si>
  <si>
    <t>ТК-133, ул.Пушкина,15</t>
  </si>
  <si>
    <t>05-1964</t>
  </si>
  <si>
    <t>09-1963</t>
  </si>
  <si>
    <t>инв. 1100004-1100015. 12 шт., стены - кирпич, кровля - шифер</t>
  </si>
  <si>
    <t>ТК-161, кв.Б,15</t>
  </si>
  <si>
    <t>ТК-178, кв.Б,16</t>
  </si>
  <si>
    <t>ТК-178, кв.Б,17</t>
  </si>
  <si>
    <t>ул.Ленина, 9</t>
  </si>
  <si>
    <t>1.1.0038</t>
  </si>
  <si>
    <t>1.1.0047</t>
  </si>
  <si>
    <t>1.1.0049</t>
  </si>
  <si>
    <t>1.1.0052</t>
  </si>
  <si>
    <t xml:space="preserve">Подъезды, тротуары </t>
  </si>
  <si>
    <t xml:space="preserve">Кабельная линия связи </t>
  </si>
  <si>
    <t>кв.Б, 25</t>
  </si>
  <si>
    <t>11-1976</t>
  </si>
  <si>
    <t>12-1963</t>
  </si>
  <si>
    <t>01-1970</t>
  </si>
  <si>
    <t>06-1965</t>
  </si>
  <si>
    <t>01-1967</t>
  </si>
  <si>
    <t>11-1968</t>
  </si>
  <si>
    <t>пл.Предзаводская,2 (РТП 110 ЦРП 1)</t>
  </si>
  <si>
    <t>ТП-256, кв.Б,22</t>
  </si>
  <si>
    <t>ТП-256, кв.Б,24</t>
  </si>
  <si>
    <t>03-1963</t>
  </si>
  <si>
    <t>10-1954</t>
  </si>
  <si>
    <t>инв.89111203 (оценка 2010). Чугун.д.100 мм - 24 м/п; керам.д.200 мм - 73 м/п; керам.д.300 мм - 398 м/п</t>
  </si>
  <si>
    <t>1.5.0024</t>
  </si>
  <si>
    <t>1.5.0026.К</t>
  </si>
  <si>
    <t>1.5.0027.К</t>
  </si>
  <si>
    <t>1.5.0028.К</t>
  </si>
  <si>
    <t>1.5.0029.К</t>
  </si>
  <si>
    <t>1.5.0051</t>
  </si>
  <si>
    <t>ТК-305-ТК 304,кв.А,32</t>
  </si>
  <si>
    <t>ТП-267</t>
  </si>
  <si>
    <t>1 оч. М/р А</t>
  </si>
  <si>
    <t>22:72:090106:19</t>
  </si>
  <si>
    <t>Эстакада от к.102 до к.105</t>
  </si>
  <si>
    <t>Литер 164. Ж/бетон, двухстоечная, одноярусная. Износ -45 %</t>
  </si>
  <si>
    <t>Разрешенное использование</t>
  </si>
  <si>
    <t>1.9.0043.К</t>
  </si>
  <si>
    <t>1.9.0687.К</t>
  </si>
  <si>
    <t>1.8.0044.К</t>
  </si>
  <si>
    <t>инв. № 10102219к. Кирпичное, плиты, ворота железные</t>
  </si>
  <si>
    <t>инв. № 01100092. Литер А. Склад S = 55,0 м2.</t>
  </si>
  <si>
    <t>12-1965</t>
  </si>
  <si>
    <t xml:space="preserve">Гаражный бокс </t>
  </si>
  <si>
    <t>здание кирпичное, перекрытие ЖБИ, кровля мягкая, (5,15*10,1) h=3,5 8шт ЩО-70</t>
  </si>
  <si>
    <t>ТК-173, кв.Б,34</t>
  </si>
  <si>
    <t>1.12.0670</t>
  </si>
  <si>
    <t xml:space="preserve">Артезианская скважина №  1- 200 с павильоном дачи, куст </t>
  </si>
  <si>
    <t>Павильон - S застройки = 9,0 кв.м, глубина 300 м</t>
  </si>
  <si>
    <t>ААБ 3*70</t>
  </si>
  <si>
    <t>емкость ст.20 м3, вес 4,68 тн б/у</t>
  </si>
  <si>
    <t>1990</t>
  </si>
  <si>
    <t>Пользователь</t>
  </si>
  <si>
    <t>11-1988</t>
  </si>
  <si>
    <t>кирпич, этажность - 8</t>
  </si>
  <si>
    <t>кирпич, этажность - 3</t>
  </si>
  <si>
    <t>кв.Б,восточная сторона</t>
  </si>
  <si>
    <t>Промзона</t>
  </si>
  <si>
    <t>Садоводческое общество "Химик-1" г.Яровое</t>
  </si>
  <si>
    <t>пл.Предзаводская, 2 (РТП 110/6 ЦРП1, ЦРП2, ЦРП3)</t>
  </si>
  <si>
    <t>22:72:090202:9</t>
  </si>
  <si>
    <t>1.3.0044.К</t>
  </si>
  <si>
    <t>1.3.0045.К</t>
  </si>
  <si>
    <t>ТП-249</t>
  </si>
  <si>
    <t>Характеристика объекта</t>
  </si>
  <si>
    <t>ул.Гагарина, 11, корпус 258 ТП 58</t>
  </si>
  <si>
    <t>22:72:060201:15</t>
  </si>
  <si>
    <t>ТП-294, станция смешивания "Южная"</t>
  </si>
  <si>
    <t>1.7.0680</t>
  </si>
  <si>
    <t>1.7.0688</t>
  </si>
  <si>
    <t>1.7.0692</t>
  </si>
  <si>
    <t>1.7.0698</t>
  </si>
  <si>
    <t>1.7.0712</t>
  </si>
  <si>
    <t>ул.Северная,2 лит. С/Б, С/14 (водозабор)</t>
  </si>
  <si>
    <t>Летний павильон Ветерок</t>
  </si>
  <si>
    <t>кв.Б д. 14 до д. 24 кв. Б</t>
  </si>
  <si>
    <t>ул.Степная</t>
  </si>
  <si>
    <t>Резервуар воды емкостью 1000куб.м</t>
  </si>
  <si>
    <t>Водовод артезианского водоснабжения</t>
  </si>
  <si>
    <t>щебеночное основание- толщина 10см.-242м.кв., асфальтобетонное покрытие- толщина 5см.- 242м.кв.</t>
  </si>
  <si>
    <t>ТК 161,ул. 40 лет Октября,12</t>
  </si>
  <si>
    <t>22:72:060201:1563</t>
  </si>
  <si>
    <t>Трансформаторная подстанция КТП 630-6/0,4 ТП 3 (47068407)</t>
  </si>
  <si>
    <t>Расположена по ул.Мира, с юго-западной стороны МБУ СОШ № 19, на магистральной тепловой сети в р-не ТК-334.</t>
  </si>
  <si>
    <t>Тепловой пункт</t>
  </si>
  <si>
    <t>1.12.0809</t>
  </si>
  <si>
    <t>ТК 80- ТК 81,ул.Кирова,13,15</t>
  </si>
  <si>
    <t>ТК 306-307</t>
  </si>
  <si>
    <t>Эстакада ТМП от ТЭЦ до к.102</t>
  </si>
  <si>
    <t>Литер 168.  Ж/бетон, двухстоечная, одноярусная. Износ -45 %</t>
  </si>
  <si>
    <t>1.1.0032</t>
  </si>
  <si>
    <t>ул.Гагарина,1 (территория бывшего ОРСа)</t>
  </si>
  <si>
    <t xml:space="preserve">Теплотрасса от центральной магистрали до к.10 </t>
  </si>
  <si>
    <t>2х трубная система</t>
  </si>
  <si>
    <t>МБУ ДО "ДШИ" г.Яровое</t>
  </si>
  <si>
    <t>между ул.Мира, мкр.Северный, дороги на Новомихайловку и ул.Северной</t>
  </si>
  <si>
    <t>1.5.0020</t>
  </si>
  <si>
    <t>1.5.0021</t>
  </si>
  <si>
    <t>Литер А. Фундамент бетонный ленточный, перекрытия ж/б, стены кирпичные, крыша шиферная, этажность - 1</t>
  </si>
  <si>
    <t>аренда</t>
  </si>
  <si>
    <t>кв.В д.29 -ТП-269</t>
  </si>
  <si>
    <t>кв.В д.5 -ТП-263, Ввод №1</t>
  </si>
  <si>
    <t>22:72:070307:42</t>
  </si>
  <si>
    <t>Здание - корпус 186 /подстанция/ ЦРП 11</t>
  </si>
  <si>
    <t>Здание - корпус 157 РТП</t>
  </si>
  <si>
    <t>22:72:070501:25</t>
  </si>
  <si>
    <t xml:space="preserve">кв. "А" д. 40 </t>
  </si>
  <si>
    <t>1.3.0065.К</t>
  </si>
  <si>
    <t>1.3.0068.К</t>
  </si>
  <si>
    <t xml:space="preserve">Здание </t>
  </si>
  <si>
    <t>кв.Б,северо-западная сторона шк.12</t>
  </si>
  <si>
    <t>1.5.0644.К</t>
  </si>
  <si>
    <t>1.5.0645.К</t>
  </si>
  <si>
    <t>22:72:060201:1574</t>
  </si>
  <si>
    <t>Трансформаторная подстанция №291</t>
  </si>
  <si>
    <t>ул.Кулундинская от ул.40 лет Октября до ул.Мира</t>
  </si>
  <si>
    <t>Корпус 126 "б". Первичный отстойник промышленных стоков</t>
  </si>
  <si>
    <t>инв.89055602. S=676 м2, асфальт</t>
  </si>
  <si>
    <t>Корпус 251</t>
  </si>
  <si>
    <t xml:space="preserve">Артезианская скважина №1 с павильоном </t>
  </si>
  <si>
    <t>ТК 159,ул. 40 лет Октября,10</t>
  </si>
  <si>
    <t>I - 2002</t>
  </si>
  <si>
    <t>по ул.Алтайская-Верещагина</t>
  </si>
  <si>
    <t>ТК-316,кв.А,28</t>
  </si>
  <si>
    <t>ТП 279 - корпус КТПН</t>
  </si>
  <si>
    <t>1.1.0180.К</t>
  </si>
  <si>
    <t xml:space="preserve"> инв. 01200015, стал.   </t>
  </si>
  <si>
    <t>1.3.0042.К</t>
  </si>
  <si>
    <t>безвозмезное пользование</t>
  </si>
  <si>
    <t xml:space="preserve">кв.В д.25 -ТП-266 </t>
  </si>
  <si>
    <t>1.12.0803.К</t>
  </si>
  <si>
    <t>1.12.0804.К</t>
  </si>
  <si>
    <t>1.12.0805.К</t>
  </si>
  <si>
    <t>Пескопровод</t>
  </si>
  <si>
    <t>22:72:060304:10</t>
  </si>
  <si>
    <t>Канализационная насосная станция КНС-4</t>
  </si>
  <si>
    <t>строение надземное-подземное, фундамент-сборный ж/б, стены -кирпич, перекрытие-плиты ж/б, кровля мягкая, ёмкость V-18 м3</t>
  </si>
  <si>
    <t>ТК104,ул.Верещагина,4</t>
  </si>
  <si>
    <t>22:72:060402:3</t>
  </si>
  <si>
    <t>1.8.0007</t>
  </si>
  <si>
    <t>22:72:010316:14</t>
  </si>
  <si>
    <t>Артезианская скважина №  1- 96 куст 5</t>
  </si>
  <si>
    <t>инв. № 01010008. Фундамент -бетонный, стены- кирпич, кровля - толевая. Склад, хранилище - 45,4 м2; мастерская - 26,6 м2; гараж - 40,8 м2; мастерская - 41,7 м2; гараж - 26,1 м2</t>
  </si>
  <si>
    <t>щебеночное основание- толщина 10см.-466м.кв., асфальтобетонное покрытие- толщина 5см.- 466м.кв.</t>
  </si>
  <si>
    <t>1.8.0699</t>
  </si>
  <si>
    <t>1.8.0706</t>
  </si>
  <si>
    <t>инв.89101803 (оценка 2012). к д.12 кв.А</t>
  </si>
  <si>
    <t>на Заводской,10</t>
  </si>
  <si>
    <t>ТК 170,ул. 40 лет Октября,4</t>
  </si>
  <si>
    <t xml:space="preserve">22:72:020202:712 </t>
  </si>
  <si>
    <t>Литер 23. Коллекторы из стальных труб (безнапорная) - 3303,15 пог.м; из асбестоцементных труб (безнапорная) - 626,75 пог.м. Общая протяженность - 3929,9 пог.м</t>
  </si>
  <si>
    <t>Сети тепловые от корпуса 11 до площадки БОС</t>
  </si>
  <si>
    <t>Сети тепловые от к.102 до к.105</t>
  </si>
  <si>
    <t>Площадь, кв.м</t>
  </si>
  <si>
    <t>ТП-295, ул.Набережная правая сторона ул.Молодежная</t>
  </si>
  <si>
    <t>Подстанция КТПН72-212   (47059507)</t>
  </si>
  <si>
    <t xml:space="preserve"> МУП "ЯТЭК"</t>
  </si>
  <si>
    <t>1.1.0254.К</t>
  </si>
  <si>
    <t>1.1.0271.К</t>
  </si>
  <si>
    <t>1.1.0270.К</t>
  </si>
  <si>
    <t>Литер XIII. Глубина 700 м. Конструктивные элементы: метал.труба д.1 м. Износ - 60 %</t>
  </si>
  <si>
    <t>Литер 163. Износ - 41%</t>
  </si>
  <si>
    <t>Скважина артезианская БР 213</t>
  </si>
  <si>
    <t>Тепловые сети от ТЭЦ до к.163</t>
  </si>
  <si>
    <t xml:space="preserve">Трубопровод пара 11 атмосфер от ТЭЦ до корпуса 163 </t>
  </si>
  <si>
    <t>Литер 105. Сталь. д.273 мм. Износа - 40 %</t>
  </si>
  <si>
    <t>МБУ ДО "ЦНТТУ" г.Яровое</t>
  </si>
  <si>
    <t>Литер VII. Глубина 300 м. Конструктивные элементы: метал.труба д.1 м</t>
  </si>
  <si>
    <t>Здание - ТП 264</t>
  </si>
  <si>
    <t>ТК 196,ул. 40 лет Октября,3</t>
  </si>
  <si>
    <t>Артезианская скважина развед. - эксплуатац. № 4804, куст</t>
  </si>
  <si>
    <t>по ул.Первомайская-Ленина</t>
  </si>
  <si>
    <t>1.1.0003</t>
  </si>
  <si>
    <t>1.1.0007</t>
  </si>
  <si>
    <t>1.1.0008</t>
  </si>
  <si>
    <t>1.1.0009</t>
  </si>
  <si>
    <t>1.1.0011</t>
  </si>
  <si>
    <t>Корпус 123. Подземная насосная станция</t>
  </si>
  <si>
    <t>пл.Предзаводская, 2 (от к.157 до к.170)</t>
  </si>
  <si>
    <t>пл.Предзаводская, 2 (от РТП до Г 7)</t>
  </si>
  <si>
    <t>кв.Б, д.22/3, от ТП-256 до вводно-распределительного устройства щитовой</t>
  </si>
  <si>
    <t>кв.В, западная сторона, д.16</t>
  </si>
  <si>
    <t>здание кирпичное, перекрытие ЖБИ, кровля мягкая (5,0*10,0) h=3,3, 6шт ЩО-70</t>
  </si>
  <si>
    <t>МБУК "Городская библиотека" г.Яровое</t>
  </si>
  <si>
    <t>Муниципальное образование город Яровое Алтайского края</t>
  </si>
  <si>
    <t>постоянное (бессрочное) пользование</t>
  </si>
  <si>
    <t xml:space="preserve">кв.В д.16 -ТП-266 </t>
  </si>
  <si>
    <t>ТК-171, кв.Б,3</t>
  </si>
  <si>
    <t>бывшее общежитие № 2 (2,3 этаж), кирпич, этажность - 3</t>
  </si>
  <si>
    <t>в казне</t>
  </si>
  <si>
    <t>Хоккейная площадка</t>
  </si>
  <si>
    <t>кв. "А"</t>
  </si>
  <si>
    <t>22:72:010202:68</t>
  </si>
  <si>
    <t>ТК-291, кв.А,2,3</t>
  </si>
  <si>
    <t>к д. 8 кв. "В" ТП-260</t>
  </si>
  <si>
    <t>от КНС "Мысль", КНС "Больница"  до колодца гасителя кв. "А"</t>
  </si>
  <si>
    <t>квартал В</t>
  </si>
  <si>
    <t>1.12.0309</t>
  </si>
  <si>
    <t>Турбина паровая с генератором №4</t>
  </si>
  <si>
    <t>д.57мм, подземная сталь</t>
  </si>
  <si>
    <t>ДК "Строитель"</t>
  </si>
  <si>
    <t>Нежилое. Фундамент бетонный ленточный, стены кирпичные, кровля рулонная, этажность - 1</t>
  </si>
  <si>
    <t>22:72:020202:576</t>
  </si>
  <si>
    <t>инв. № 01010003. (перестроено в гараж) спорткомплекса "Химик". Этажность - 1</t>
  </si>
  <si>
    <t>Артезианская скважина № 4732 (38) с павильоном</t>
  </si>
  <si>
    <t xml:space="preserve">Литер 14. Коллекторы чугун.труб. д.200мм. Износ - 60 % </t>
  </si>
  <si>
    <t>1.5.0064.К</t>
  </si>
  <si>
    <t>1.5.0113.К</t>
  </si>
  <si>
    <t>22:72:060403:36</t>
  </si>
  <si>
    <t>1.12.0780.К</t>
  </si>
  <si>
    <t>квартал А</t>
  </si>
  <si>
    <t>ООО "УК Яровое"</t>
  </si>
  <si>
    <t>Трубопроводы технологические</t>
  </si>
  <si>
    <t>кв-л А, д. 21</t>
  </si>
  <si>
    <t>22:72:080201:35</t>
  </si>
  <si>
    <t>Здание</t>
  </si>
  <si>
    <t>ООО "Благоустройство"</t>
  </si>
  <si>
    <t>кв "Б" д. 22/2</t>
  </si>
  <si>
    <t>инв.89112103 (оценка 2010). Керам. д.250мм-129м/п, д.200мм-131м/п</t>
  </si>
  <si>
    <t>Канализационная насосная станция КНС-1</t>
  </si>
  <si>
    <t>1.1.0142</t>
  </si>
  <si>
    <t>1.1.0144</t>
  </si>
  <si>
    <t>1.1.0145</t>
  </si>
  <si>
    <t>1.8.0229</t>
  </si>
  <si>
    <t xml:space="preserve">к д.12 кв.А </t>
  </si>
  <si>
    <t xml:space="preserve">кв.В д.23 -ТП-266 </t>
  </si>
  <si>
    <t>Корпус 128 "а". Первичный отстойник хозяйственных стоков</t>
  </si>
  <si>
    <t>частный сектор (жилмассив Учхоз)</t>
  </si>
  <si>
    <t>ААБ 3*35</t>
  </si>
  <si>
    <t>Артезианская скважина №1-189</t>
  </si>
  <si>
    <t>1.2.0131</t>
  </si>
  <si>
    <t>1.2.0139</t>
  </si>
  <si>
    <t>1.2.0140</t>
  </si>
  <si>
    <t>1.2.0143</t>
  </si>
  <si>
    <t>ул.Верещагина, от ТП-202 до станции смешивания "Садовая"</t>
  </si>
  <si>
    <t>инв.2101063000470.  4кВ, АВВГ 3*150+1*70</t>
  </si>
  <si>
    <t>ТК-301, кв.А,17</t>
  </si>
  <si>
    <t>пл.Предзаводская,2 (ТЭЦ-ЦРП-4)</t>
  </si>
  <si>
    <t>Сети эл.снабжения завода</t>
  </si>
  <si>
    <t>пл.Предзаводская,2 (ЦРП 4 до ТП фруктохранилище ТП</t>
  </si>
  <si>
    <t>пл.Предзаводская,2 (ЦРП 2, ЦРП 3)</t>
  </si>
  <si>
    <t>Подраздел 1.2 "Административные, общественные, производственные и иные здания"</t>
  </si>
  <si>
    <t>22:72:090202:8</t>
  </si>
  <si>
    <t>Трансформаторная подстанция КТПН-248 (47035907)</t>
  </si>
  <si>
    <t>Трансформаторная подстанция КТПН-115 дачи (47036007)</t>
  </si>
  <si>
    <t>Трансформаторная подстанция КТПН-106 дачи (47036207)</t>
  </si>
  <si>
    <t>Трансформаторная подстанция КТПН72м-104 дачи (47036407)</t>
  </si>
  <si>
    <t>1.6.0714</t>
  </si>
  <si>
    <t>1.6.0715</t>
  </si>
  <si>
    <t>1.6.0718</t>
  </si>
  <si>
    <t>1.6.0723</t>
  </si>
  <si>
    <t>ТК83,ул.Ленина,2</t>
  </si>
  <si>
    <t>д.89мм, надземная, сталь</t>
  </si>
  <si>
    <t>Здание ЦРП - 15</t>
  </si>
  <si>
    <t>Трансформаторная подстанция ТП 50/261/м/р"А"</t>
  </si>
  <si>
    <t xml:space="preserve">кв.Б д.37 </t>
  </si>
  <si>
    <t>кв.Б д.37</t>
  </si>
  <si>
    <t>1.2.0078</t>
  </si>
  <si>
    <t>1.2.0079</t>
  </si>
  <si>
    <t>инв.10103152к. Чугун., асбоцементные д.120 мм</t>
  </si>
  <si>
    <t>инв. 1210004 керам. д.100  мм</t>
  </si>
  <si>
    <t>Контактный резервуар с обвязкой подводящих и отводящих трубопроводов</t>
  </si>
  <si>
    <t>кв.А д.15 -ТП-255</t>
  </si>
  <si>
    <t>ТК-134,ул.Пушкина,13</t>
  </si>
  <si>
    <t>здание кирпичное, перекрытие ЖБИ, кровля мягкая (7,2*5,0) h=3,9 4шт ЩО-70</t>
  </si>
  <si>
    <t>ИП Шнейдер А.А.</t>
  </si>
  <si>
    <t>№ п/п</t>
  </si>
  <si>
    <t>ТК 90,ул.Ленина,5</t>
  </si>
  <si>
    <t>инв. 01200003, трубы стал.50 мм</t>
  </si>
  <si>
    <t>инв.43002006, сталь д.600 мм</t>
  </si>
  <si>
    <t>по ул.Мира (от ул.Шукшина до ул. Комсомольской)</t>
  </si>
  <si>
    <t xml:space="preserve">кв.В д.22 -ТП-266 </t>
  </si>
  <si>
    <t>инв. 1200005, трубы стал.50 мм</t>
  </si>
  <si>
    <t xml:space="preserve"> инв. № 1010034. Нежилое. Литеры А,А1,Б,Г,З,И,Л,М,Н,К,П,О.   Стены-кирпич. Этажность - 2 </t>
  </si>
  <si>
    <t>инв.№ 89005001. Фундамент-буто-бетон,стены-кирпич,  крыша-рулонная по ж/б плитам, этажность - 1</t>
  </si>
  <si>
    <t>Наблюдательная скважина   №3813/28</t>
  </si>
  <si>
    <t>Нежилое здание</t>
  </si>
  <si>
    <t>Скважина № 4874, куст 10</t>
  </si>
  <si>
    <t>1.2.0201</t>
  </si>
  <si>
    <t>1.2.0202</t>
  </si>
  <si>
    <t>1.2.0203</t>
  </si>
  <si>
    <t>1.2.0204</t>
  </si>
  <si>
    <t>1.2.0205</t>
  </si>
  <si>
    <t>Корпус 245</t>
  </si>
  <si>
    <t>Здание подстанции ТП-283</t>
  </si>
  <si>
    <t>Плиты на земле рядом с автобусными остановками</t>
  </si>
  <si>
    <t>1.7.0042</t>
  </si>
  <si>
    <t>1.7.0379</t>
  </si>
  <si>
    <t>1.2.0017.К</t>
  </si>
  <si>
    <t>инв. № 10102216к. Кирпичное, плиты, ворота железные, кровля-рубероид (мягкая 5,5*5,5) h=3,3 м</t>
  </si>
  <si>
    <t>ТК91,ул.Ленина,3</t>
  </si>
  <si>
    <t>ул.Ленина 1,3,5 ТП-282</t>
  </si>
  <si>
    <t>кирпич, этажность - 2</t>
  </si>
  <si>
    <t>инв. 10103154к, трубы стал.</t>
  </si>
  <si>
    <t>ТК-173, кв.Б,2</t>
  </si>
  <si>
    <t xml:space="preserve">МБУ "Информационный центр г. Яровое"  </t>
  </si>
  <si>
    <t>1.3.0001.К</t>
  </si>
  <si>
    <t>1.3.0008.К</t>
  </si>
  <si>
    <t>1.3.0010.К</t>
  </si>
  <si>
    <t>1.3.0011.К</t>
  </si>
  <si>
    <t>1.3.0020.К</t>
  </si>
  <si>
    <t>ТП-253, кв.Б,13</t>
  </si>
  <si>
    <t>инв. № 01010002. Каркас металлический 5,58:2=11м2, перегородка из ДВП, этажность - 1</t>
  </si>
  <si>
    <t>кв.В д.3 -ТП-265</t>
  </si>
  <si>
    <t>Литер 102. Ж/б и бетонные д.600 мм. Износ - 35 %</t>
  </si>
  <si>
    <t>Резервуар ж/б V-1000 м3, к.94/1</t>
  </si>
  <si>
    <t xml:space="preserve">Литер 87.  </t>
  </si>
  <si>
    <t>Литер 97. Чугунные д.350 мм. Износ - 45 %</t>
  </si>
  <si>
    <t>эксплуатация производственной базы</t>
  </si>
  <si>
    <t>инв. № 01010004. Нежилое. Материал стен: кирпичные. Этажность - 2.</t>
  </si>
  <si>
    <t>ул.Гагарина, 1л</t>
  </si>
  <si>
    <t>1.1.0284.К</t>
  </si>
  <si>
    <t>22:72:060101:48</t>
  </si>
  <si>
    <t>Кабельная линия АБЛ</t>
  </si>
  <si>
    <t>Забор на кладбище</t>
  </si>
  <si>
    <t>ул.Гагарина,14</t>
  </si>
  <si>
    <t>1.1.0258</t>
  </si>
  <si>
    <t>Беговая дорожка</t>
  </si>
  <si>
    <t>0,4кВ, АВВГ 3*10+1*4</t>
  </si>
  <si>
    <t>д.125мм, подземная, сталь</t>
  </si>
  <si>
    <t>инв.89001202. Железный павильон, глубина-300 м, диаметр обсадн.трубы 273*9, д.фильтр колонны 159*7мм, насос ЭЦВ-10-63-150с БР-490</t>
  </si>
  <si>
    <t>инв.89000702. Стальная, цилиндрич.V-25 м3, высота-19490 мм, диам.бака-2900 мм, емкость бака18,8м3</t>
  </si>
  <si>
    <t>инв.89000802. Стальная</t>
  </si>
  <si>
    <t>инв. № 1010012. Нежилое. Литер Б. Часть помещений мастерской школы № 19. Стены-кирпич, этажность - 1</t>
  </si>
  <si>
    <t>инв.10113007. АВВТ 3*50+1*25</t>
  </si>
  <si>
    <t>Освещение внутреннее</t>
  </si>
  <si>
    <t>Скважина артезианская БР 214 р-н дач</t>
  </si>
  <si>
    <t>Трубопровод известкового молока</t>
  </si>
  <si>
    <t>Литер 32. Асбестоцемент д.300мм (условный)</t>
  </si>
  <si>
    <t>Шламопровод</t>
  </si>
  <si>
    <t>Литер 24. Сталь д.150мм</t>
  </si>
  <si>
    <t xml:space="preserve">инв. 89115003 (оценка 2010). Сталь д.300мм </t>
  </si>
  <si>
    <t>1.6.0691</t>
  </si>
  <si>
    <t>АВВГ 3*50+1*25</t>
  </si>
  <si>
    <t>Общезаводские сети ливневой канализации</t>
  </si>
  <si>
    <t>Ограждение газонов г.Яровое</t>
  </si>
  <si>
    <t>1.4.0126.К</t>
  </si>
  <si>
    <t>1.2.0206</t>
  </si>
  <si>
    <t>1.2.0207</t>
  </si>
  <si>
    <t>1.2.0208</t>
  </si>
  <si>
    <t>Здание ЦРП 16</t>
  </si>
  <si>
    <t>кв."А", здание ТП 255</t>
  </si>
  <si>
    <t xml:space="preserve">инв. 89115403 (оценка 2010). Сталь.д.50мм </t>
  </si>
  <si>
    <t>оперативное управление</t>
  </si>
  <si>
    <t>ТК 306-ТК-311,кв.А</t>
  </si>
  <si>
    <t>ул.Северная,2 водозабор</t>
  </si>
  <si>
    <t>инв. 89219006. 600х350х630 мм, Рном = 10 мПа,  Qном = 32 л/мин</t>
  </si>
  <si>
    <t>Артезианская скважина № 1106 (9) со зданием</t>
  </si>
  <si>
    <t>инв.01200004. трубы чугунные 10С- 150 мм</t>
  </si>
  <si>
    <t xml:space="preserve">инв.01200018. чугун.  </t>
  </si>
  <si>
    <t>22:72:010316:11</t>
  </si>
  <si>
    <t>пл.Предзаводская, 2 (РТП ТЭЦ  3 очередь)</t>
  </si>
  <si>
    <t>Подстанция КТП 400 (47015307)</t>
  </si>
  <si>
    <t>Подстанция ТП 100-6/0,4 КТП100 (47042907)</t>
  </si>
  <si>
    <t>1.8.0135</t>
  </si>
  <si>
    <t>Въезд к зданию "Строитель"</t>
  </si>
  <si>
    <t>1.5.0821</t>
  </si>
  <si>
    <t>ТП-253, кв.Б,19</t>
  </si>
  <si>
    <t>1.9.0700</t>
  </si>
  <si>
    <t>1.9.0690</t>
  </si>
  <si>
    <t>Касса в ПКиО</t>
  </si>
  <si>
    <t>Мкр. "Западный" ул.Парковая от ул. Барнаульская  до ул.Школьная</t>
  </si>
  <si>
    <t>Мкр. "Западный" по ул.Снежная от ул.Западная до ул.Школьная</t>
  </si>
  <si>
    <t>Мкр. "Западный" по ул.Западная от водопроводного колодца №29 по ул.Мира до пересечения с ул.Комарова</t>
  </si>
  <si>
    <t>Мкр."Западный" по ул.Комарова от ул.Западная до ул.Школьная</t>
  </si>
  <si>
    <t>Мкр."Западный" по ул.Центральная от ул.Снежная до ул.Комарова</t>
  </si>
  <si>
    <t xml:space="preserve">Сеть канализационная </t>
  </si>
  <si>
    <t>инв.10113124. Напорные п/э трубы низкого давления д.200 мм с устройством 8 ж/б колодцев</t>
  </si>
  <si>
    <t>Мкр. "Западный" от канализационного колодца№1 по ул.Кулундинская до КК53 пересечении ул.Западная и Парковая</t>
  </si>
  <si>
    <t>инв.10113125. Напорные п/э трубы низкого давления д.200 мм с устройством 2 ж/б колодцев</t>
  </si>
  <si>
    <t>инв.10113126. Напорные п/э трубы низкого давления д.200 мм с устройством 2 ж/б колодцев</t>
  </si>
  <si>
    <t>Мкр. "Западный" по ул.Парковая от канализационного колодца КК53 на пересечении ул.Западная и Парковая до КК65 на персечении ул.Парковая и Центральная</t>
  </si>
  <si>
    <t>1.8.0786</t>
  </si>
  <si>
    <t>1.9.0747</t>
  </si>
  <si>
    <t>1.9.0748</t>
  </si>
  <si>
    <t>1.9.0749</t>
  </si>
  <si>
    <t>Скважина № 35</t>
  </si>
  <si>
    <t xml:space="preserve">кв."Б", здание ЦРП - 6 </t>
  </si>
  <si>
    <t>кв."А", здание ТП 261</t>
  </si>
  <si>
    <t>ул.Заводская, здание ЦРП - 15</t>
  </si>
  <si>
    <t>кв."В", здание ЦРП - 16</t>
  </si>
  <si>
    <t>инв.1200007. трубы чугун.10С- 150 мм</t>
  </si>
  <si>
    <t>22:72:070106:33</t>
  </si>
  <si>
    <t>22:72:070601:18</t>
  </si>
  <si>
    <t>22:72:060302:28</t>
  </si>
  <si>
    <t>22:72:060403:50</t>
  </si>
  <si>
    <t>22:72:050205:3</t>
  </si>
  <si>
    <t>22:72:060201:1575</t>
  </si>
  <si>
    <t>22:72:060302:31</t>
  </si>
  <si>
    <t>22:72:090202:20</t>
  </si>
  <si>
    <t>22:72:090202:19</t>
  </si>
  <si>
    <t>22:72:070307:70</t>
  </si>
  <si>
    <t>22:72:090106:23</t>
  </si>
  <si>
    <t>22:72:060401:22</t>
  </si>
  <si>
    <t>22:72:060401:23</t>
  </si>
  <si>
    <t>22:72:070203:15</t>
  </si>
  <si>
    <t>22:72:060304:13</t>
  </si>
  <si>
    <t>Кабельная линия 6 кВ</t>
  </si>
  <si>
    <t>Кабельная линия 6-10  кВ РТП ТЭЦ  3 очередь</t>
  </si>
  <si>
    <t>6 -10 кв</t>
  </si>
  <si>
    <t>Кабельная линия 6 кВ 1 очереди м/р "А"</t>
  </si>
  <si>
    <t>22:72:060403:1243</t>
  </si>
  <si>
    <t>22:72:010316:10</t>
  </si>
  <si>
    <t>22:72:010316:15</t>
  </si>
  <si>
    <t>22:72:010316:16</t>
  </si>
  <si>
    <t>22:72:010316:17</t>
  </si>
  <si>
    <t>22:72:010316:12</t>
  </si>
  <si>
    <t>22:72:010316:8</t>
  </si>
  <si>
    <t>22:72:020202:280</t>
  </si>
  <si>
    <t>22:72:020202:246</t>
  </si>
  <si>
    <t>22:72:020202:262</t>
  </si>
  <si>
    <t>22:72:010316:9</t>
  </si>
  <si>
    <t>22:72:020101:85</t>
  </si>
  <si>
    <t>22:72:010316:6</t>
  </si>
  <si>
    <t>22:72:070606:63</t>
  </si>
  <si>
    <t>1.5.0771.К</t>
  </si>
  <si>
    <t>1.5.0063.К</t>
  </si>
  <si>
    <t>1.5.0405.К</t>
  </si>
  <si>
    <t xml:space="preserve">ул. Гагарина (база)        </t>
  </si>
  <si>
    <t>между шк.19 и кв."В" д.8</t>
  </si>
  <si>
    <t>От ПНС № 2 до земельного участка (дом № 26 ул. Алтайская)</t>
  </si>
  <si>
    <t>подземная бесканальная, д.50 мм</t>
  </si>
  <si>
    <t>От ПНС № 2 до земельного участка (дом № 24 ул. Алтайская)</t>
  </si>
  <si>
    <t>От ТК-200 до земельного участка (дом № 22-28 ул. Верещагина)</t>
  </si>
  <si>
    <t>От ТК-201 до земельного участка (дом № 30-36 ул. Верещагина)</t>
  </si>
  <si>
    <t>От ТК-201 до земельного участка (дом № 33-35 ул. Верещагина)</t>
  </si>
  <si>
    <t>От ТК-204 до земельного участка (дом № 36-40 ул. Кулундинская)</t>
  </si>
  <si>
    <t>От ТК-204 до земельного учаска (дом № 42-50 ул. Менделеева)</t>
  </si>
  <si>
    <t>От ТК-204а до земельного участка (дом № 41-43 ул. Менделеева, дом № 30-34 ул. Кулундинская)</t>
  </si>
  <si>
    <t>От ТК-205 до земельного участка (дом № 30-36 ул. Менделеева)</t>
  </si>
  <si>
    <t>От ТК-205 до земельного участка (дом № 29-35 ул. Менделеева, дом № 33 ул. Кулундинская)</t>
  </si>
  <si>
    <t>От ТК-206 до  земельного участка (дом № 22-28 ул. Менделеева)</t>
  </si>
  <si>
    <t>От ТК-206 до  земельного участка (дом № 21-27 ул. Менделеева)</t>
  </si>
  <si>
    <t>От ТК-206 до земельного участка (дом № 36 ул. Алтайская)</t>
  </si>
  <si>
    <t>От ТК-207 до земельного участка (дома № 52 ул. Кулундинская,                                  дом № 41-47 ул. 40 лет Октября)</t>
  </si>
  <si>
    <t>подземная бесканальная, д.50 мм - 135 м; д.80 мм - 157 м</t>
  </si>
  <si>
    <t>подземная бесканальная, д.70 мм- 20 м; д.50 мм - 34 м; д.50 мм - 340 м</t>
  </si>
  <si>
    <t>От ТК-208 до земельного участка (дом № 45-49 ул. Кулундинская)</t>
  </si>
  <si>
    <t>От ТК-208 до земельного участка (дом № 37-43 ул. Кулундинская)</t>
  </si>
  <si>
    <t>От ТК-209 до земельного участка (дом № 30-40 ул. Пушкина)</t>
  </si>
  <si>
    <t>От ТК-210 до земельного участка (дом № 20-28 ул. Пушкина)</t>
  </si>
  <si>
    <t>От ТК-213 до земельного участка (дом № 14-16 ул. Кулундинская)</t>
  </si>
  <si>
    <t>От ТК-213 до земельного участка (дом № 41-49 ул. Первомайская)</t>
  </si>
  <si>
    <t>От ТК-213а до земельного участка (дом № 18-20 ул. Кулундинская, дом № 42-48 ул. Первомайская)</t>
  </si>
  <si>
    <t>От ТК-214 до земельного участка (дом № 17 ул. Кулундинская)</t>
  </si>
  <si>
    <t>От ТК-214 до земельного участка (дом № 11-15 ул. Кулундинская)</t>
  </si>
  <si>
    <t>От ТК-215 до земельного участка (дом № 30-36 ул. Первомайская)</t>
  </si>
  <si>
    <t>От ТК-216 до земельного участка (дом № 18 ул. Алтайская, дом № 22-28 ул. Первомайская)</t>
  </si>
  <si>
    <t>От ТК-217 до земельного участка (дом № 8 ул. Кулундинская, дом № 41-48 ул. Кирова, дом № 10 ул. Кулундинская)</t>
  </si>
  <si>
    <t>От ТК-218 до земельного участка (дом № 30-36 ул. Кирова, дом № 9   ул. Кулундинская)</t>
  </si>
  <si>
    <t>От ТК-218 до земельного участка (дом № 29-33 ул. Кирова)</t>
  </si>
  <si>
    <t>От ТК-219 до земельного участка (дом № 22-28 ул. Кирова, дом № 10 ул. Алтайская)</t>
  </si>
  <si>
    <t>От ТК-219 до земельного участка (дом № 21-27 ул. Кирова)</t>
  </si>
  <si>
    <t>От ТК-220 до земельного участка (дом № 22-36 ул. Заводская, дом № 2 ул. Алтайская, дом № 1-5 ул. Кулундинская)</t>
  </si>
  <si>
    <t>От ТК-221 до земельного участка (дом № 41-49 ул. Верещагина)</t>
  </si>
  <si>
    <t>От ТК-222 до земельного участка (дом № 50-56 ул. Верещагина, дом № 25 ул. Барнаульская)</t>
  </si>
  <si>
    <t>От ТК-222 до земельного участка (дом № 51-55 ул. Верещагина)</t>
  </si>
  <si>
    <t>От ТК-220 до земельного участка (дом № 42-46 ул. Заводская, дом № 2-6 ул. Кулундинская)</t>
  </si>
  <si>
    <t>От ТК-224 до земельного участка (дом 17 ул. Барнаульская, дом № 50-56 ул. Первомайская)</t>
  </si>
  <si>
    <t>От ТК-224 до земельного участка (дом № 18 ул. Барнаульская, дом № 58-62 ул. Первомайская)</t>
  </si>
  <si>
    <t>От ТК-225 до земельного участка (дом № 15 ул. Барнаульская, дома № 51-55 ул. Первомайская)</t>
  </si>
  <si>
    <t>От ТК-226 до земельного участка (дом № 9 ул. Барнаульская, дом № 50-56 ул. Кирова)</t>
  </si>
  <si>
    <t>От ТК-226 до земельного участка (дома № 10-12 ул. Барнаульская)</t>
  </si>
  <si>
    <t>От ТК-227 до земельного участка (дом № 7 ул. Барнаульская, дом № 49-55 ул. Кирова)</t>
  </si>
  <si>
    <t>От ТК-227 до земельного участка (дом № 8 ул. Барнаульская дом № 57-59 ул. Кирова)</t>
  </si>
  <si>
    <t>От ТК-227 до земельного учаска (дом № 2 ул. Барнаульская, дом № 58-64 ул. Заводская)</t>
  </si>
  <si>
    <t>подземная бесканальная, д.70мм-135м, д.50мм-138м</t>
  </si>
  <si>
    <t>От ТК-229 до земельного участка (дом № 31-33 ул. Барнаульская)</t>
  </si>
  <si>
    <t>От ТК-229 до земельного участка (дом № 47-55 ул. Менделеева)</t>
  </si>
  <si>
    <t>От ТК-230 до земельного участка (дом 32-38 ул. Барнаульская, дом № 57-59 ул. Менделеева)</t>
  </si>
  <si>
    <t>От ТК-231 до земельного участка (дом № 37-41 ул. Барнаульская)</t>
  </si>
  <si>
    <t>От ТК-231 до земельного участка (дом № 43 ул. Барнаульская, дома № 51-55 ул. Пушкина)</t>
  </si>
  <si>
    <t>От ТК-231 до земельного участка (дом № 44 ул. Барнаульская, дом № 57-59 ул. Пушкина)</t>
  </si>
  <si>
    <t>От ТК-232 до земельного участка (дом № 46 ул. Барнаульская, дом № 58-62 ул. Пушкина)</t>
  </si>
  <si>
    <t>От ТК-232 до земельного участка (дом № 45 ул. Барнаульская, дом № 54-56 ул. Пушкина)</t>
  </si>
  <si>
    <t>От ТК-233 до земельного участка (дом № 53 ул. Барнаульская)</t>
  </si>
  <si>
    <t>От врезки в теплосеть Ду-100 (уч. № 15\65)  до земельного участка (дом 49-51 ул. 40 лет Октября)</t>
  </si>
  <si>
    <t>От врезки в теплосеть Ду-100 (уч. № 15\65)  до земельного участка (дом № 52 ул. Барнаульская, дом № 53-55 ул. 40 лет Октября)</t>
  </si>
  <si>
    <t>От ТК-234 до земельного участка (дом № 58-64 ул. Верещагина, дом № 26 ул. Барнаульская)</t>
  </si>
  <si>
    <t>От ТК-234 до земельного участка (дом № 57-63 ул. Верещагина, дом № 20-24 ул. Барнаульская)</t>
  </si>
  <si>
    <t>От ТК-235 до земельного участка (дом № 66-72 ул. Верещагина)</t>
  </si>
  <si>
    <t>От ТК-235 до земельного участка (дом № 65-71 ул. Верещагина, дом № 23 ул. Строительная)</t>
  </si>
  <si>
    <t>подземная бесканальная, д.100 мм</t>
  </si>
  <si>
    <t>От ТК-239 до земельного участка (дом № 32-34 ул. Строительная, дом № 73-81 ул. Менделеева)</t>
  </si>
  <si>
    <t>подземная бесканальная, д.70 мм-36м, д.50мм-177м</t>
  </si>
  <si>
    <t>От ТК-239 до земельного участка (дом № 61-71 ул. Менделеева)</t>
  </si>
  <si>
    <t>От ТК-240 до земельного участка (дом № 35-37 ул. Строительная)</t>
  </si>
  <si>
    <t>От ТК-240 до земельного участка (дом № 58-72 ул. Менделеева)</t>
  </si>
  <si>
    <t>От ТК-240 до земельного участка (дом № 36-38 ул. Строительная, дом № 74-78 ул. Менделеева)</t>
  </si>
  <si>
    <t>От ТК-242 до земельного участка (дом № 39-43 ул. Строительная)</t>
  </si>
  <si>
    <t>От ТК-242 до земельного участка (дом № 61-71 ул. Пушкина)</t>
  </si>
  <si>
    <t>подземная бесканальная, д.70 мм-74м, д.50мм-117м</t>
  </si>
  <si>
    <t>подземная бесканальная, д.70 мм-155м, д.50мм-100м</t>
  </si>
  <si>
    <t>подземная бесканальная, д.70 мм-45м, д.50мм-82</t>
  </si>
  <si>
    <t>От ТК-244 до земельного участка (дом № 76-78 ул. Пушкина)</t>
  </si>
  <si>
    <t>подземная бесканальная, д.70 мм-20м, д.50мм-149м</t>
  </si>
  <si>
    <t>От ТК-246 до земельного участка (дом № 51 ул. Строительная, дом № 57-63 ул. 40 лет Октября)</t>
  </si>
  <si>
    <t>От ТК-246 до земельного участка (дом № 50 ул. Строительная, дом № 69-71 ул. 40 лет Октября)</t>
  </si>
  <si>
    <t>От врезки в теплосеть Ду-100 (уч. № 6\5)  до ТК-245а, от ТК-245а до земельного участка (дом № 64-72 ул. Пушкина)</t>
  </si>
  <si>
    <t>От ТК-349 до земельного участка (дом № 73-77 ул. 40 лет Октября)</t>
  </si>
  <si>
    <t>От ТК-247 до земельного участка (дом № 17-21 ул. Строительная)</t>
  </si>
  <si>
    <t>От ТК-247 до земельного участка (дом № 64-72 ул. Первомайская)</t>
  </si>
  <si>
    <t>От ТК-248 до земельного участка (дом № 14-16 ул. Строительная, дом № 73-79 ул. Первомайская)</t>
  </si>
  <si>
    <t>От ТК-249 до земельного участка (дом № 5-7 ул. Строительная)</t>
  </si>
  <si>
    <t>От ТК-250 до земельного участка (дом № 65-71 ул. Кирова)</t>
  </si>
  <si>
    <t>От ТК-250 до земельного участка (дом № 66-72 ул. Кирова)</t>
  </si>
  <si>
    <t>От ТК-251 до земельного участка (дом № 61-63 ул. Кирова)</t>
  </si>
  <si>
    <t>От ТК-251 до земельного участка (дом № 58-64 ул. Кирова)</t>
  </si>
  <si>
    <t>От ТК-252 до земельного участка (дом № 10-12 ул. Строительная)</t>
  </si>
  <si>
    <t>От ТК-252 до земельного участка (дом № 6-8 ул. Строительная)</t>
  </si>
  <si>
    <t>От ТК-253 до земельного участка (дом № 74-80 ул. Кирова)</t>
  </si>
  <si>
    <t>От ТК-253 до земельного участка (дом № 73-79 ул. Кирова)</t>
  </si>
  <si>
    <t>От ТК-254 до земельного участка (дом № 81-87 ул. Кирова)</t>
  </si>
  <si>
    <t>От ТК-254 до земельного участка (дом № 82-88 ул. Кирова)</t>
  </si>
  <si>
    <t>От ТК-255 до земельного участка (дом № 1-3 ул. Строительная, дом № 66-72 ул. Заводская)</t>
  </si>
  <si>
    <t>От ТК-255 до земельного участка (дом № 2-4 ул. Строительная)</t>
  </si>
  <si>
    <t>От ТК-255 до земельного участка (дом № 74-84 ул. Заводская)</t>
  </si>
  <si>
    <t>От ТК-256 до земельного участка (дома № 18-22 ул. Строительная, дом № 74-82 ул. Первомайская)</t>
  </si>
  <si>
    <t>От ТК-256 до земельного участка (дом № 24 ул. Строительная, дом № 73-75 ул. Верещагина)</t>
  </si>
  <si>
    <t>От ТК-256 до земельного участка (дом № 26-30 ул. Строительная, дом № 74-80 ул. Верещагина)</t>
  </si>
  <si>
    <t>От ТК-258 до земельного участка (дома № 23-22-24 ул. Садовая)</t>
  </si>
  <si>
    <t>От ТК-260 до земельного участка дом № 18-20 ул. Садовая)</t>
  </si>
  <si>
    <t>От ТК-262 до земельного участка дом № 17-19 ул. Садовая)</t>
  </si>
  <si>
    <t>От ТК-262 до земельного участка (дом № 84-88 ул. Первомайская)</t>
  </si>
  <si>
    <t>От ТК-262 до ТК-263</t>
  </si>
  <si>
    <t>От ТК-263 до земельного участка (дом № 90-96 ул. Первомайская)</t>
  </si>
  <si>
    <t>От ТК-263 до земельного участка (дома № 100-106 ул. Первомайская, дом № 15 ул. Чапаева)</t>
  </si>
  <si>
    <t>От ТК-264 до земельного участка (дом № 13-15 ул. Садовая, дом № 81-87 ул. Первомайская)</t>
  </si>
  <si>
    <t>От ТК-264 до ТК-264а</t>
  </si>
  <si>
    <t>подземная бесканальная, д.80 мм</t>
  </si>
  <si>
    <t>От ТК-265 до земельного участка (дом № 10-12 ул. Садовая, дома № 90-100 ул. Кирова)</t>
  </si>
  <si>
    <t>подземная бесканальная, д.70 мм</t>
  </si>
  <si>
    <t>От ТК-269 до земельного участка (дом № 1-3 ул. Садовая, дом № 86-88 ул. Заводская)</t>
  </si>
  <si>
    <t>От ТК-269 до земельного участка (дом № 2-4 ул. Садовая)</t>
  </si>
  <si>
    <t>От ТК-269 до земельного участка (дом № 90-104 ул. Заводская)</t>
  </si>
  <si>
    <t>От ТК-270 до земельного участка (дом № 89-93 ул. Верещагина)</t>
  </si>
  <si>
    <t>От ТК-270 до земельного участка (дом № 95-105 ул. Верещагина, дом № 23-25 ул. Чапаева)</t>
  </si>
  <si>
    <t>От ТК-270 до земельного участка (дом № 98-106 ул. Верещагина, дом № 27 ул. Чапаева)</t>
  </si>
  <si>
    <t>От врезки в теплосеть Ду-150 (уч. № 6\15)  до ТК-272, от ТК-272 до земельного участка (дом № 9-15 ул. Северная)</t>
  </si>
  <si>
    <t>От ТК-270 до земельного участка (дом № 90-96 ул. Верещагина)</t>
  </si>
  <si>
    <t>От ТК-274 до земельного участка (дом№ 9 ул. Чапаева, дом  № 102-106 ул. Кирова)</t>
  </si>
  <si>
    <t>От ТК-277 до земельного участка (дом № 26-32 ул. Садовая)</t>
  </si>
  <si>
    <t>От ТК-277 до земельного участка (дом № 27-31 ул. Садовая)</t>
  </si>
  <si>
    <t>От ТК-278 до земельного участка (дом № 34 ул. Садовая, дом № 89-105 ул. Менделеева)</t>
  </si>
  <si>
    <t>От ТК-279 до земельного участка (дом № 35-37 ул. Садовая)</t>
  </si>
  <si>
    <t>От ТК-279 до земельного участка (дом № 80 ул. Менднелеева)</t>
  </si>
  <si>
    <t>От ТК-279 до земельного участка (дом № 41 ул. Садовая, дом № 81 ул. Пушкина)</t>
  </si>
  <si>
    <t>От врезки в теплосеть Ду-80 (уч. № 6\16) до ТК-275, от ТК-275 до земельного участка (дом № 7 ул. Чапаева, дом № 99-103 ул. Кирова)</t>
  </si>
  <si>
    <t>подземная бесканальная, д.70 мм-5м, д.50мм-91м</t>
  </si>
  <si>
    <t>подземная бесканальная, д.70 мм-126м, д.50мм- 116 м</t>
  </si>
  <si>
    <t>От ТК-278 до земельного участка (дом № 33 ул. Садовая, дома № 83-87 ул. Менделеева)</t>
  </si>
  <si>
    <t>подземная бесканальная, д.70 мм-98м, д.50мм-4 м</t>
  </si>
  <si>
    <t>От ТК-345 до земельного участка (дом № 95 ул. 40 лет Октября, дом № 44-48 ул. Чапаева, дом № 96 ул Пушкина)</t>
  </si>
  <si>
    <t>От ТК-346 до земельного участка (дом № 91-93 ул. 40 лет Октября)</t>
  </si>
  <si>
    <t>От ТК-347 до земельного участка (дом № 87-89 ул. 40 лет Октября)</t>
  </si>
  <si>
    <t>подземная бесканальная, д.65 мм</t>
  </si>
  <si>
    <t>От ТК-348 до земельного участка (дом № 83-85 ул. 40 лет Октября)</t>
  </si>
  <si>
    <t>От ТК-349 до земельного участка (дом № 79-81 ул. 40 лет Октября)</t>
  </si>
  <si>
    <t>От ПСНС № 8 до земельного участка (дом № 29 ул. Шукшина, дом № 30 ул. Химиков)</t>
  </si>
  <si>
    <t>От ПСНС № 8 до земельного участка (дом № 31 ул. Шукшина, дом № 32 ул. Химиков)</t>
  </si>
  <si>
    <t>надземная, д.100 мм</t>
  </si>
  <si>
    <t>надземная, подземная бесканальная, д.100 мм</t>
  </si>
  <si>
    <t>надземная, подземная бесканальная, д.125 мм</t>
  </si>
  <si>
    <t>От ПСНС № 9 до земельного участка (дом № 29 ул. Химиков, дом № 27а ул. Солнечная)</t>
  </si>
  <si>
    <t>От ПСНС № 9 до земельного участка (дом № 31 ул. Химиков, дом № 29 ул. Солнечная)</t>
  </si>
  <si>
    <t>От ПСНС № 10 до земельного участка (дом № 28а ул. Солнечная, дом № 27а ул. Комсомольская)</t>
  </si>
  <si>
    <t>От ПСНС № 10 до земельного участка (дом № 30 ул. Солнечная, дом № 29 ул. Комсомольская)</t>
  </si>
  <si>
    <t>От ПСНС № 11 до земельного участка (дом № 28а ул. Комсомольская, дом № 27а ул. Социалистическая)</t>
  </si>
  <si>
    <t>От ПСНС № 11 до земельного участка (дом № 30 ул. Комсомольская, дом № 29 ул. Социалистическая)</t>
  </si>
  <si>
    <t>От ПСНС № 12 до земельного участка (дом № 28а ул. Социалистическая, до № 27а ул. Перекопская)</t>
  </si>
  <si>
    <t>От ПСНС № 12 до земельного участка (дом № 30 ул. Социалистическая, до № 29 ул. Перекопская)</t>
  </si>
  <si>
    <t>От врезки в теплосеть Ду-200 (уч. № 12\2) до земельного участка (дом № 16 ул. Мира, дом № 17 ул. Полевая)</t>
  </si>
  <si>
    <t>От врезки в теплосеть Ду-200 (уч. № 12\2) до земельного участка (дом № 20 ул. Мира, дом № 19 ул. Полевая)</t>
  </si>
  <si>
    <t>От врезки в теплосеть Ду-150 (уч. № 12\2) до земельного участка (дом № 18 ул. Полевая, дом № 17 ул. Звёздная)</t>
  </si>
  <si>
    <t>От врезки в теплосеть Ду-150 (уч. № 12\2) до земельного участка (дом № 20 ул. Полевая, дом № 19 ул. Звёздная)</t>
  </si>
  <si>
    <t>От врезки в теплосеть Ду-150 (уч. № 12\2) до земельного участка (дом № 14 ул. Звёздная, дом № 13 ул. Крымская)</t>
  </si>
  <si>
    <t>надземная, д.50 мм</t>
  </si>
  <si>
    <t>От врезки в теплосеть Ду-200 (уч. № 11\1)  до земельного участка (дом № 2 ул. Больничная)</t>
  </si>
  <si>
    <t>От ТК-546 до земельного участка (дом № 1-4 ул. Молодёжная)</t>
  </si>
  <si>
    <t>От врезки в теплосеть Ду-150 (уч. № 11\4)  до ТК-547</t>
  </si>
  <si>
    <t>От ТК-547 до земельного участка (дом № 5-13 ул. Молодёжная)</t>
  </si>
  <si>
    <t>От ТК-558 до земельного участка (дом № 12-14 ул. Набережная)</t>
  </si>
  <si>
    <t>От ТК-561 до земельного участка (дом № 3-23 ул. Советская)</t>
  </si>
  <si>
    <t>подземная бесканальная,  д.70мм-135м, д.50мм-158м, д.32мм-95м</t>
  </si>
  <si>
    <t>От ТК-548 до ТК-549, от ТК-549 до ТК-550</t>
  </si>
  <si>
    <t>Магистральные сети холодного водоснабжения</t>
  </si>
  <si>
    <t>14099,816 в т.ч.</t>
  </si>
  <si>
    <t>ул.Кирова</t>
  </si>
  <si>
    <t>ул.Первомайская</t>
  </si>
  <si>
    <t>ул.Верещагина</t>
  </si>
  <si>
    <t>ул.Менделеева</t>
  </si>
  <si>
    <t>ул.Пушкина</t>
  </si>
  <si>
    <t>ул.Ленина</t>
  </si>
  <si>
    <t>ул.Алтайская</t>
  </si>
  <si>
    <t>ул.Барнаульская</t>
  </si>
  <si>
    <t>ул.Строительная</t>
  </si>
  <si>
    <t>ул.Садовая</t>
  </si>
  <si>
    <t>ул.Чапаева</t>
  </si>
  <si>
    <t>от ВК 2875 до скважины 9</t>
  </si>
  <si>
    <t>до спорткомплекса "Химик"</t>
  </si>
  <si>
    <t>ул.Ленина, от ВК 106 до ВК 271</t>
  </si>
  <si>
    <t>ул.Менделеева, от ул.Садовая до ул.Чапаева, от ВК 311 до ВК 316</t>
  </si>
  <si>
    <t>до ГДК "Химик"</t>
  </si>
  <si>
    <t>от скважины 40 до ул.Чапаева</t>
  </si>
  <si>
    <t>ул.Гагарина, д.3 до аквапарка</t>
  </si>
  <si>
    <t>ул.Гагарина, д.7</t>
  </si>
  <si>
    <t>22:72:000000:42</t>
  </si>
  <si>
    <t>кв.А к д.25,33,34</t>
  </si>
  <si>
    <t>кв. А, от ВК 52-53, от угла поворота до ВК 56</t>
  </si>
  <si>
    <t>кв.А к д.38,7,8,12,11</t>
  </si>
  <si>
    <t>кв. А, ВК 13 до ВК 39, ВК 39-ВК52, ВК51-3, ВК 38-43</t>
  </si>
  <si>
    <t>КНС- 4 бассейна "Нептун"</t>
  </si>
  <si>
    <t>КНС – 5 (МСЧ-128)</t>
  </si>
  <si>
    <t xml:space="preserve">ВК-43 до КНС-1 ("Мысль") </t>
  </si>
  <si>
    <t>кв.А к д.18,17,5</t>
  </si>
  <si>
    <t>кв.А к д.4,3</t>
  </si>
  <si>
    <t>от колодца ВК -5 до ВК-1 по территории МСЧ-128 до колодца ВК-27</t>
  </si>
  <si>
    <t>ВК-21-ВК-18</t>
  </si>
  <si>
    <t>до музея</t>
  </si>
  <si>
    <t>1.12.0806</t>
  </si>
  <si>
    <t>Площадка для сбора мусора на городском кладбище</t>
  </si>
  <si>
    <t>инв.10113127.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</si>
  <si>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131 м на юг от автодороги на г.Яровое </t>
  </si>
  <si>
    <t>инв.10113128.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</si>
  <si>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инв.10113129.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</si>
  <si>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инв.10113130.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</si>
  <si>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166 м на юг от автодороги на г.Яровое </t>
  </si>
  <si>
    <t xml:space="preserve">расположена с западной стороны кладбища  </t>
  </si>
  <si>
    <t xml:space="preserve">расположена с южной  стороны кладбища в 136 м от юго-восточного ограждения кладбища </t>
  </si>
  <si>
    <t xml:space="preserve">расположена с южной стороны кладбища в 251 м от юго-восточного угла ограждения кладбища </t>
  </si>
  <si>
    <t>Теплосеть двухтрубная бесканальная прокладка стального трубопровода в пенополиуретановой изоляции,  с установкой по 3 сильфонных компенсатора на прямой и обратной сети и тепловой камеры на пересечении с ул. Парковая. Диаметр трубопровода 219мм. Протяженность в двухтрубном исчислении 207м.</t>
  </si>
  <si>
    <t>От ТК-230 до земельного участка (дом № 52-56 ул. Менделеева)</t>
  </si>
  <si>
    <t>1.5.0826</t>
  </si>
  <si>
    <t>1.5.0827</t>
  </si>
  <si>
    <t>1.5.0828</t>
  </si>
  <si>
    <t>1.5.0829</t>
  </si>
  <si>
    <t>1.5.0830</t>
  </si>
  <si>
    <t>22:72:000000:43</t>
  </si>
  <si>
    <t>кв.А к д.6,16,24, 30, ВК-39 до д.37</t>
  </si>
  <si>
    <t>1.8.0791.К</t>
  </si>
  <si>
    <t>от ул.Степной до ул.Целинной</t>
  </si>
  <si>
    <t>по ул.Целинной</t>
  </si>
  <si>
    <t>по ул.Михайловской</t>
  </si>
  <si>
    <t>22:72:000000:45</t>
  </si>
  <si>
    <t>до домов кв.Б к д.12,13,14,16, 17,40 лет Октября,1,2,3; ВК 126 до ВК 73</t>
  </si>
  <si>
    <t>кв.Б к д.24,25,26,30,1,2,3,4</t>
  </si>
  <si>
    <t>кв.Б к д.18,19,20,21</t>
  </si>
  <si>
    <t>ВК 71- ВК 112, ВК 109 до ВК 33, ВК110 до ВК 32</t>
  </si>
  <si>
    <t>ВК 113-Вк 114, ВК 117-ВК 121</t>
  </si>
  <si>
    <t>22:72:000000:49</t>
  </si>
  <si>
    <t>кв.В, ВК 35- ВК 5, ВК 9-ВК 5, ул.Северная,2 водозабор</t>
  </si>
  <si>
    <t xml:space="preserve">инв. 89113503 (оценка 2010). Чугун д.200мм; чугун д.150мм </t>
  </si>
  <si>
    <t>инв. 89113803 (оценка 2010). Сталь.д.300мм</t>
  </si>
  <si>
    <t xml:space="preserve"> кв.В к д.21,22,23, 29, 25</t>
  </si>
  <si>
    <t>кв.В, ВК 45- ВК 91, ВК 26- ВК 35, ВК 44- ВК 39</t>
  </si>
  <si>
    <t>Футбольное поле с искусственным покрытием</t>
  </si>
  <si>
    <t>инв.00009. 7560 м2. Капитальный ремонт поля с наложением искусственного покрытия и беговой дорожкой</t>
  </si>
  <si>
    <t>5005,31 в т.ч.</t>
  </si>
  <si>
    <t>инв. 89125403 (оценка 2010), Сталь д.300мм – 1720,9 м/п; п/э  д.200 мм – 433,8 м/п</t>
  </si>
  <si>
    <t xml:space="preserve">инв. 89114203 (оценка 2010), Сталь д.100мм </t>
  </si>
  <si>
    <t>кв.Б к д.10, ул.40 лет Октября, д.5,6а,7,8,8а,9, 10,11,12,13</t>
  </si>
  <si>
    <t>22:72:000000:48</t>
  </si>
  <si>
    <t>22:72:000000:47</t>
  </si>
  <si>
    <t>по ул.Степная от ул.40 лет Октября до ул.Комарова</t>
  </si>
  <si>
    <t xml:space="preserve">по ул.Шукшина от северной магистрали, по ул.Мира, ул.40 лет Октября, по ул.40 лет Октября, от северной магистрали до ул.Степной, по ул.Мира от северной магистрали до ул.Степная  </t>
  </si>
  <si>
    <t>кв.В к д.2,3,4,5,6, 7,8,9, 10, 12,14,15,16, 17</t>
  </si>
  <si>
    <t>инв.№ 89422455. Сталь д.100мм; п/э д.100мм</t>
  </si>
  <si>
    <t xml:space="preserve">кв. А, д. 13  </t>
  </si>
  <si>
    <t xml:space="preserve">кв. А, д. 42     </t>
  </si>
  <si>
    <t xml:space="preserve">инв. 89115703 (оценка 2010). Чугун д.150мм; сталь д.150мм </t>
  </si>
  <si>
    <t xml:space="preserve">инв. 89115203 (оценка 2010). Сталь д.150мм; сталь д.100мм </t>
  </si>
  <si>
    <t>инв. 89115603 (оценка 2010). Чугун д.200мм; сталь д.200мм</t>
  </si>
  <si>
    <t xml:space="preserve">инв. 89114703 (оценка 2010). Чугун.д.100мм ; сталь д.100мм - 42 м/п  </t>
  </si>
  <si>
    <t xml:space="preserve">инв. № 01010004, 01010006. количество объектов - 2; этажность - 1. Ремонт 09-2016: усиление и ремонт входных ворот, ремонт ограждения стадиона </t>
  </si>
  <si>
    <t xml:space="preserve">Кассы продажи билетов с входными воротами стадиона </t>
  </si>
  <si>
    <t>22:72:000000:46</t>
  </si>
  <si>
    <t>22:72:000000:51</t>
  </si>
  <si>
    <t>инв.10113118. П/э , д. 100мм с устройством 3-х железобетонных колодцев</t>
  </si>
  <si>
    <t>инв.10113120. П/э, д. 100мм с устройством 4-х железобетонных колодцев на пересечении с ул. Барнаульская, Западная, Центральная и Школьная</t>
  </si>
  <si>
    <t>инв.10113121. П/э, д.100 мм с устройством 3-х железобетонных колодцев на пересечении с ул.Западная, Центральная и Школьная</t>
  </si>
  <si>
    <t>инв.10113123. П/э, д.100мм</t>
  </si>
  <si>
    <t>инв.10113122. П/э, д.100мм с устройст-вом 2-х железо-бетонных колодцев</t>
  </si>
  <si>
    <t>кв.В, ВК 55- ВК 42, ВК 58- ВК 61, ВК 11- ВК 52, ВК 9-ВК 49, ВК 13 до ВК 55, ВК 18- ВК 44</t>
  </si>
  <si>
    <t>инв. 89114903 (оценка 2010). Сталь.д.100мм</t>
  </si>
  <si>
    <t>инв. 89113903 (оценка 2010). Сталь д.150мм; сталь д.100мм; сталь д.125мм</t>
  </si>
  <si>
    <t>инв. 89101603 (оценка 2010). Сталь д.100мм; сталь д.150мм</t>
  </si>
  <si>
    <t xml:space="preserve">инв. 89114103 (оценка 2010). Сталь.д.100мм </t>
  </si>
  <si>
    <t xml:space="preserve">22:72:0020202:639  </t>
  </si>
  <si>
    <t xml:space="preserve">22:72:020202:325  </t>
  </si>
  <si>
    <t>4624,07 в т.ч.</t>
  </si>
  <si>
    <t>3725,16 в т.ч.</t>
  </si>
  <si>
    <t>5430,70 в т.ч.</t>
  </si>
  <si>
    <t>2194,29 в т.ч.</t>
  </si>
  <si>
    <t xml:space="preserve">Сети водопроводные </t>
  </si>
  <si>
    <t>инв. 89113403 (оценка 2010). П/э д.100мм; чугун д.200мм, чугун д.100мм; сталь д.100 мм, сталь д.150мм</t>
  </si>
  <si>
    <t>инв. 89115303 (оценка 2010). Сталь д.150мм; сталь д.100мм</t>
  </si>
  <si>
    <t>инв. 89125303 (оценка 2010). Сталь д.100мм; сталь д.57 мм</t>
  </si>
  <si>
    <t>22:72:060301:2</t>
  </si>
  <si>
    <t>инв. № 1010015. Нежилое. Литер А. Бассейн S = 142,8 м2 (встроенное в здание школы № 19), стены-кирпич, этажность - 1</t>
  </si>
  <si>
    <t>Карманы остановочные</t>
  </si>
  <si>
    <t>1.12.0810</t>
  </si>
  <si>
    <t>Помещение поста охраны (проходная)</t>
  </si>
  <si>
    <t>Предзаводская пл.2</t>
  </si>
  <si>
    <t>Полигон ТКО</t>
  </si>
  <si>
    <t>22:72:020101:90</t>
  </si>
  <si>
    <t>Состоит из: котлована для складирования ТКО, бытового здания шлагбаума ограничивающего бесконтрольное попадание на полигон, приемной металлической площадки для осмотра автомобилей, складируемый грунт для послойной пересыпки бытовых отходов</t>
  </si>
  <si>
    <t>РФ, Алтайский край, г.Яровое, Трасса Яровое-Славгород, сооружение 5</t>
  </si>
  <si>
    <t>2015,0 в т.ч.</t>
  </si>
  <si>
    <t>1.5.0770</t>
  </si>
  <si>
    <t xml:space="preserve">360 кв.м. с гравийно-щебеночным покрытием </t>
  </si>
  <si>
    <t xml:space="preserve">инв.13601462. Модуль проходная. Размер 6,00х2,5х2,65 </t>
  </si>
  <si>
    <t xml:space="preserve">22:72:070206:59 </t>
  </si>
  <si>
    <t xml:space="preserve">22:72:020202:711   </t>
  </si>
  <si>
    <t xml:space="preserve">22:72:020101:78   </t>
  </si>
  <si>
    <t xml:space="preserve">22:72:070206:58 </t>
  </si>
  <si>
    <t xml:space="preserve">22:72:020101:86   </t>
  </si>
  <si>
    <t xml:space="preserve">22:72:010316:13  </t>
  </si>
  <si>
    <t xml:space="preserve">22:72:020101:82   </t>
  </si>
  <si>
    <t xml:space="preserve">22:72:080101:42 </t>
  </si>
  <si>
    <t xml:space="preserve">22:72:010316:5   </t>
  </si>
  <si>
    <t xml:space="preserve">22:72:020202:317   </t>
  </si>
  <si>
    <t>1.5.0825</t>
  </si>
  <si>
    <t xml:space="preserve">22:72:020202:633   </t>
  </si>
  <si>
    <t xml:space="preserve">22:72:020202:674 </t>
  </si>
  <si>
    <t xml:space="preserve">22:72:020202:677   </t>
  </si>
  <si>
    <t xml:space="preserve">22:72:020202:335  </t>
  </si>
  <si>
    <t xml:space="preserve">22:72:020202:679 </t>
  </si>
  <si>
    <t xml:space="preserve">22:72:020202:683  </t>
  </si>
  <si>
    <t xml:space="preserve">22:72:020202:697  </t>
  </si>
  <si>
    <t xml:space="preserve">22:72:020202:329 </t>
  </si>
  <si>
    <t>22:72:020202:684</t>
  </si>
  <si>
    <t xml:space="preserve">22:72:020202:668 </t>
  </si>
  <si>
    <t xml:space="preserve">22:72:020202:666 </t>
  </si>
  <si>
    <t xml:space="preserve">22:72:020202:699 </t>
  </si>
  <si>
    <t xml:space="preserve">22:72:020202:198 </t>
  </si>
  <si>
    <t xml:space="preserve">22:72:020202:667 </t>
  </si>
  <si>
    <t xml:space="preserve">22:72:020202:673 </t>
  </si>
  <si>
    <t>22:72:020202:415</t>
  </si>
  <si>
    <t xml:space="preserve">22:72:020202:320 </t>
  </si>
  <si>
    <t xml:space="preserve">22:72:020202:243 </t>
  </si>
  <si>
    <t xml:space="preserve">22:72:020202:202 </t>
  </si>
  <si>
    <t xml:space="preserve">22:72:020202:324 </t>
  </si>
  <si>
    <t xml:space="preserve">22:72:020202:216 </t>
  </si>
  <si>
    <t xml:space="preserve">22:72:020202:636 </t>
  </si>
  <si>
    <t xml:space="preserve">22:72:020202:464 </t>
  </si>
  <si>
    <t xml:space="preserve">22:72:020202:199 </t>
  </si>
  <si>
    <t xml:space="preserve">22:72:020202:524 </t>
  </si>
  <si>
    <t xml:space="preserve">22:72:020202:233 </t>
  </si>
  <si>
    <t>22:72:020202:229</t>
  </si>
  <si>
    <t xml:space="preserve">22:72:020202:230 </t>
  </si>
  <si>
    <t xml:space="preserve">22:72:020202:228 </t>
  </si>
  <si>
    <t>22:72:020202:232</t>
  </si>
  <si>
    <t xml:space="preserve">22:72:020202:461 </t>
  </si>
  <si>
    <t xml:space="preserve">22:72:020202:463 </t>
  </si>
  <si>
    <t xml:space="preserve">22:72:020202:460 </t>
  </si>
  <si>
    <t xml:space="preserve">22:72:020202:584 </t>
  </si>
  <si>
    <t xml:space="preserve">22:72:020202:594 </t>
  </si>
  <si>
    <t>22:72:020202:231</t>
  </si>
  <si>
    <t xml:space="preserve">22:72:020202:659 </t>
  </si>
  <si>
    <t>22:72:020202:635</t>
  </si>
  <si>
    <t xml:space="preserve">22:72:020202:634 </t>
  </si>
  <si>
    <t xml:space="preserve">22:72:020202:664 </t>
  </si>
  <si>
    <t>22:72:020202:661</t>
  </si>
  <si>
    <t>22:72:020202:662</t>
  </si>
  <si>
    <t xml:space="preserve">22:72:020202:637 </t>
  </si>
  <si>
    <t>инв. 89115803 (оценка 2010). Чугун. Д.400мм; д.300мм; д.250мм</t>
  </si>
  <si>
    <t>С павильоном дачи, куст, глубина 300м.,павильон-площадь застройки 9,0кв.м.</t>
  </si>
  <si>
    <t>Фильтровая, глубина 300м.</t>
  </si>
  <si>
    <t>куст.глубина 800м.</t>
  </si>
  <si>
    <t>1.12.0657.К</t>
  </si>
  <si>
    <t xml:space="preserve">глубина 800м. </t>
  </si>
  <si>
    <t>Глубина 150м.</t>
  </si>
  <si>
    <t>Глубина 70м.</t>
  </si>
  <si>
    <t xml:space="preserve">глубина 70м. </t>
  </si>
  <si>
    <t xml:space="preserve">Глубина 70м. </t>
  </si>
  <si>
    <t>22:72:020101:89</t>
  </si>
  <si>
    <t>1.1.0287.К</t>
  </si>
  <si>
    <t>1.1.0288.К</t>
  </si>
  <si>
    <t>22:72:020101:27</t>
  </si>
  <si>
    <t>1.1.0289.К</t>
  </si>
  <si>
    <t>1.1.0290.К</t>
  </si>
  <si>
    <t>22:72:060201:59</t>
  </si>
  <si>
    <t>1.1.0291.К</t>
  </si>
  <si>
    <t>22:72:060301:19</t>
  </si>
  <si>
    <t>22:72:060304:9</t>
  </si>
  <si>
    <t>1.1.0292.К</t>
  </si>
  <si>
    <t>22:72:060403:40</t>
  </si>
  <si>
    <t>1.1.0293.К</t>
  </si>
  <si>
    <t>22:72:080101:17</t>
  </si>
  <si>
    <t>1.1.0294.К</t>
  </si>
  <si>
    <t>22:72:060202:13</t>
  </si>
  <si>
    <t>1.1.0295.К</t>
  </si>
  <si>
    <t>22:72:060303:20</t>
  </si>
  <si>
    <t>1.6.0811</t>
  </si>
  <si>
    <t>22:72:060303:1167</t>
  </si>
  <si>
    <t>Кабельная линия электропередачи 0,4 кВ</t>
  </si>
  <si>
    <t>к д. 38 кв. "А" от ТП-262</t>
  </si>
  <si>
    <t>инв.13600493.КЛ-0,4 кВ в траншее ААБ 3*95 мм2, АВбБШВ 2(4*50)</t>
  </si>
  <si>
    <t>ТП-262 до д. 11 кв. "А" - 45м, д.12 - 127м</t>
  </si>
  <si>
    <t>инв.13600500. КЛ-0,4 кВ, в траншее АСБ 3*95мм2</t>
  </si>
  <si>
    <t xml:space="preserve">инв.13600547. КЛ-0,4 кВ, выделены из жил.домов. Подземная, кабель АСБ 3*95 мм2 </t>
  </si>
  <si>
    <t xml:space="preserve"> инв.13600548. КЛ-0,4 кВ, выделены из жил.домов. Подземная, кабель АСБ 3*120 мм2 </t>
  </si>
  <si>
    <t xml:space="preserve"> инв.13600549. КЛ-0,4 кВ, выделены из жил.домов. Подземная, кабель АСБ 3*95 мм2 </t>
  </si>
  <si>
    <t xml:space="preserve"> инв.13600550. КЛ-0,4 кВ, выделены из жил.домов. Подземная, кабель 2ААБ 3*95 мм2+1х50мм2 </t>
  </si>
  <si>
    <t>Металлический. Протяженность -западная сторона -353 п.м., южная - 381 п.м., северная - 329 п.м., восточная - 317 п.м.</t>
  </si>
  <si>
    <t>1.5.0066</t>
  </si>
  <si>
    <t>1.5.0072.К</t>
  </si>
  <si>
    <t>инв. № 89422446. Фундамент-ж/б плиты,стены-кирпич,  крыша-толевая на битумной основе, этажность -2</t>
  </si>
  <si>
    <t>ул.Заводская, 10</t>
  </si>
  <si>
    <t>МУП "ЯТЭК"/ ООО "Заринская сетевая компания"</t>
  </si>
  <si>
    <t>хозяйственное ведение/ аренда</t>
  </si>
  <si>
    <t>пл.Предзаводская, 2 (от РТП 110 до ЦРП 8)</t>
  </si>
  <si>
    <t xml:space="preserve">хозяйственное ведение/ аренда </t>
  </si>
  <si>
    <t>пл.Предзаводская, 2 (до ТП свинокомплекса ), ЦРП-11 до ТП-119</t>
  </si>
  <si>
    <t xml:space="preserve">МУП "ЯТЭК"/ ООО "Заринская сетевая компания" </t>
  </si>
  <si>
    <t>хозяйственное ведение (уставной фонд)/ аренда</t>
  </si>
  <si>
    <t xml:space="preserve"> Кирпичное, прямоугольное, одноэтажное, отдельно стоящее,  перекрыто ж/б пустотными плитами, фундамент ж/б, V=65,6 м3, S=16,0 м2</t>
  </si>
  <si>
    <t xml:space="preserve"> 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</si>
  <si>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V=103,2 м3, S=48,0 м2</t>
  </si>
  <si>
    <t xml:space="preserve"> Кирпичное, прямоугольное, одноэтажное, отдельно стоящее,  перекрыто ж/б пустотными плитами, фундамент ж/б, V=98,4 м3, S=48,0 м2</t>
  </si>
  <si>
    <t xml:space="preserve"> Кирпичное, прямоугольное, одноэтажное, отдельно стоящее,  перекрыто ж/б пустотными плитами, фундамент ж/б, S=48,0 м2</t>
  </si>
  <si>
    <t>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</si>
  <si>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V=206,4м3, S=84,0 м2</t>
  </si>
  <si>
    <t xml:space="preserve">инв.10000388. Металлическое, кустарного производства. Размеры 2000х2000х2000 </t>
  </si>
  <si>
    <t>инв.10000521. Металлический корпус киоскового типа, размеры 2430х2470х2500мм, фундамент ж/б плиты (2 шт.)</t>
  </si>
  <si>
    <t>инв.10000522. Металлический корпус киоскового типа, размеры 2430х2470х2500мм, фундамент ж/б плиты (2 шт.)</t>
  </si>
  <si>
    <t>Трансформаторная подстанция КТПН-630 ТП-101 (47044507)</t>
  </si>
  <si>
    <t>инв.10000644. Металлический корпус киоскового типа, размеры 2430х2470х2500мм, фундамент ж/б плиты (2 шт.)</t>
  </si>
  <si>
    <t>инв.10000535. Металлический корпус киоскового типа, размеры 2430х2470х2500мм, фундамент ж/б плиты (2 шт.)</t>
  </si>
  <si>
    <t>ул.Заводская, дачи</t>
  </si>
  <si>
    <t>Трансформаторная подстанция КТПН-400, ТП-290 (47067407)</t>
  </si>
  <si>
    <t>инв.10000502. Металлический корпус киоскового типа, размеры 2430х2470х2500мм, фундамент ж/б плиты (2 шт.)</t>
  </si>
  <si>
    <t>инв.10000501. Металлический корпус киоскового типа, размеры 2430х2470х2500мм, фундамент ж/б плиты (2 шт.)</t>
  </si>
  <si>
    <t>инв.10000504. Металлический корпус киоскового типа, размеры 2430х2470х2500мм, фундамент ж/б плиты (2 шт.)</t>
  </si>
  <si>
    <t>инв.10000505. Металлический корпус киоскового типа, размеры 2430х2470х2500мм, фундамент ж/б плиты (2 шт.)</t>
  </si>
  <si>
    <t>инв.10000506. Металлический корпус киоскового типа, размеры 2430х2470х2500мм, фундамент ж/б плиты (2 шт.)</t>
  </si>
  <si>
    <t>инв.10000507. Металлический корпус киоскового типа, размеры 2430х2470х2500мм, фундамент ж/б плиты (2 шт.)</t>
  </si>
  <si>
    <t>инв.10000508. Металлический корпус киоскового типа, размеры 2430х2470х2500мм, фундамент ж/б плиты (2 шт.)</t>
  </si>
  <si>
    <t>инв.10000509. Металлический корпус киоскового типа, размеры 2430х2470х2500мм, фундамент ж/б плиты (2 шт.)</t>
  </si>
  <si>
    <t>инв.10000418. Металлический корпус киоскового типа, размеры 2430х2470х2500мм, фундамент ж/б плиты (2 шт.)</t>
  </si>
  <si>
    <t>Стены - кирпичные, перекрытие - ж/б плиты</t>
  </si>
  <si>
    <t>инв.10000653. Комплектная, без трансформатора</t>
  </si>
  <si>
    <t>6 кв.  Кабель 2ААБ 3х150 мм2</t>
  </si>
  <si>
    <t xml:space="preserve">от ЦРП-15 до куста 3 кабель АСБ 3х95 мм2 прот.= 646м,; от РТП до куст 3 кабель АСБ 3х185 мм2 прот.=870 м,; от ЦРП-10 до куст 6 кабель АСБ 3х95мм2 прот.= 572,8м </t>
  </si>
  <si>
    <t>Кабель АСБ 3х120 мм2 прот. = 400м; кабель АСБ 3х185 мм2 прот.=400м</t>
  </si>
  <si>
    <t xml:space="preserve">Кабельная линия 6кВ </t>
  </si>
  <si>
    <t>кабельААБ 3х150 мм2 прот.= 1250м; кабель ААБ 3х185 мм2 прот.=1406м</t>
  </si>
  <si>
    <t>из ж/б конструкций</t>
  </si>
  <si>
    <t>кабель АСБ 3х150 мм2</t>
  </si>
  <si>
    <t>кабель АСБ 3х50 мм2</t>
  </si>
  <si>
    <t>кабель АСБ 3х240мм2</t>
  </si>
  <si>
    <t>кабель АСБ 3х120 мм2</t>
  </si>
  <si>
    <t>ж/б лотки с кабельными полками, перекрытие ж/б плиты</t>
  </si>
  <si>
    <t>кабель АСБ 3х95 мм2</t>
  </si>
  <si>
    <t>кабель ААБ 3х95 мм2</t>
  </si>
  <si>
    <t xml:space="preserve">к.л.6 кВ. от ТП-289 до ТП-202 кабель ААШ 3х120 мм2 прот.=667м; от ТП-202 до ТП-203 кабель ААБ 3х95 мм2 прот.=290м; </t>
  </si>
  <si>
    <t>в траншее высок., к.л.6 кв ТП 208. Кабель АСБ 3х95 мм2</t>
  </si>
  <si>
    <t>к.л.6 кВ. Кабель ААШв 3х150 мм2</t>
  </si>
  <si>
    <t>кв.А ТП 261 (от ТЭЦ до ЦРП-17)</t>
  </si>
  <si>
    <t>от ЦРП-6 до ТР-256 кабель ААБ 3х120мм2 прот.=370м; от ТП-256 до ТП-291 кабель ААБ 3х120мм2 прот.=540м; от ТП-291 до ТП-293 кабель АСБ 3х150мм2 прот.=1050м</t>
  </si>
  <si>
    <t>пл.Предзаводская,2 от ЦРП-15/1 до ЦРП-16/1</t>
  </si>
  <si>
    <t>кабель ААБ 3х150мм2</t>
  </si>
  <si>
    <t xml:space="preserve">от ТП-251 до ЦРП-16 кабель ААБ 3х95мм2 прот.=592м; от ЦРП-16 до ТП-289 кабель ААБ 3х95мм2 прот.=1510м </t>
  </si>
  <si>
    <t>пл.Предзаводская, 2, от ДТУ до ул.Заводская</t>
  </si>
  <si>
    <t xml:space="preserve">провод АС 4*25, светильники РКУ-250 </t>
  </si>
  <si>
    <t>ВЛ-0,4 кВ, кабель АВВГ 3х70х1х50, подключен к ТП-247. Провод АС50-4х50 прот.=258м на ж/б опорах; кабель АВВГ 3х70х1х50мм2 прот.=30м</t>
  </si>
  <si>
    <t xml:space="preserve">инв.13600467. КЛ-0,4 кВ от ТП-288 до опоры № 2 по ул.Строительная  кабель АВВГ 3х95мм2+1х50мм2 прот.=62м; ВЛ-0,4 кВ от опоры №2 провод А35 5х35мм2 прот.=400м; провод 4xА35мм2 прот.=310м; провод 3xА35мм2 прот.=240м;провод 2х35мм2 прот.= 70м; ж/б опоры (24 шт.)                                                                                             </t>
  </si>
  <si>
    <t xml:space="preserve">инв.13600469. ВЛ-0,4 кВ  провод А35 4x35 мм2 на ж/б опорах, светильники РКУ-250                                                                                              </t>
  </si>
  <si>
    <t xml:space="preserve">инв.13600470. ВЛ-0,4 кВ  провод А35 3x35мм2 на ж/б опорах, светильники РКУ-250                                                                                             </t>
  </si>
  <si>
    <t xml:space="preserve">инв.13600472. ВЛ-0,4 кВ провод А35 3x35мм2 на ж/б опорах, светильники РКУ-250 </t>
  </si>
  <si>
    <t>инв.13600473. ВЛ-0,4 кВ  3x35мм2 прот.= 750м; провод А35 2х35мм2 прот.=330м на ж/б опорах, светильники РКУ-250</t>
  </si>
  <si>
    <t xml:space="preserve">инв.13600468. ВЛ-0,4 кВ  3xА35                                                                                             </t>
  </si>
  <si>
    <t xml:space="preserve">инв.13600474. ВЛ-0,4 кВ прова А35 4x35мм2 на ж/б опорах                                                                                             </t>
  </si>
  <si>
    <t xml:space="preserve">инв.13600475. ВЛ-0,4 кВ провод  АС16 2x16мм2 на ж/б опорах, светильники РКУ-250                                                                                         </t>
  </si>
  <si>
    <t xml:space="preserve">инв.13600476. ВЛ-0,4 кВ провод А35 4х35мм2 прот.=640м; провод А 2х35мм2 прот.=180м на ж/б опорах, светильники РКУ-250                                                                                                                                                  </t>
  </si>
  <si>
    <t xml:space="preserve">инв.13600479. ВЛ-0,4 кВ наруж.освещение провод А35 4xА35мм2 прот.=300м ; провод А35 3xА35мм2 прот.=110м ж/б опорах, светильники РКУ-250                                       </t>
  </si>
  <si>
    <t xml:space="preserve">инв.13600480. ВЛ-0,4 кВ провол А35 4x35мм2 прот.=650м; провод А35 3x35мм2 прот.=400м; провод А35 2x35мм2 прот.=350м на ж/б опорах, светильники РКУ-250           </t>
  </si>
  <si>
    <t>Воздушная линия электропередач 1 - ая оч</t>
  </si>
  <si>
    <t>инв.13600483. ВЛ-0,4 кВ провод АС35 5х35мм2 на ж/б опорах</t>
  </si>
  <si>
    <t>инв.13600482. ВЛ-0,4 кВ провод А35  5x35мм2 прот.=720м; провод А35  4x35мм2 прот.=3320м; провод А35 2x35мм2 прот.=240м; провод А35 3x35мм2 прот.=170м на ж/б опорах</t>
  </si>
  <si>
    <t>инв.13600485. 0,4 кВ провод АПБВ 3x70+1x35 в траншее</t>
  </si>
  <si>
    <t>инв.13600486. КЛ-0,4кВ, кабель ААБ-3х120 мм2 в траншее</t>
  </si>
  <si>
    <t xml:space="preserve">инв.13600487. ВЛ-0,4 кВ провод А35 5x35мм2 прот.=3800м; провод А35 4x35мм2 прот.=2890м; провод А35 3x35мм2 прот.=1860м; провод СИП 4x50 прот.=450м на ж/б опорах                                 </t>
  </si>
  <si>
    <t xml:space="preserve">инв.13600488. ВЛ-0,4 кВ провод А35 5x35мм2 на метал.опорах                                                </t>
  </si>
  <si>
    <t xml:space="preserve">инв.13600484. ВЛ-0,4 кВ с освещением провод А35 5x35мм2 прот.=720м; провод А35 4x35мм2 прот.=3320м; провод А35 2x35мм2  прот.=240м на ж/б опорах с ж/б пасынками                                            </t>
  </si>
  <si>
    <t xml:space="preserve">инв.13600481 ВЛ-0,4 кВ с освещением провод А35  5x35мм2 прот.=1660м; провод А35  3x35мм2 прот.=1000м; провод А35 2x35мм2 прот.=360м на ж/б опорах, светильники РКУ-250                                                                           </t>
  </si>
  <si>
    <t xml:space="preserve">инв.13600489. ВЛ-0,4 кВ провод А35 5x35мм2 прот.=900м; провод А35 4x35мм2 прот.=900м  на ж/б опорах                                           </t>
  </si>
  <si>
    <t xml:space="preserve">инв.13600490. ВЛ-0,4 кВ  с освещеним провод А35 4x35мм2 на ж/б опорах </t>
  </si>
  <si>
    <t>инв.13600491. В траншее, провод ААБ 3*120мм2</t>
  </si>
  <si>
    <t>инв.13600493. 0,4кВ в траншее провод АСБ 3*150мм2</t>
  </si>
  <si>
    <t xml:space="preserve"> инв.1360094. КЛ-0,4кВ в траншее, провод 2ААБ 3*120мм2</t>
  </si>
  <si>
    <t>инв.13600496. 0,4кВ в траншее провод ААБ 3*95мм2</t>
  </si>
  <si>
    <t>инв.13600495. КЛ-0,4кВ в траншее,  провод АВРГ 3*70+1*35мм2</t>
  </si>
  <si>
    <t>инв.13600497. 0,4кВ в траншее провод АВРГ 3*95+1х50мм2</t>
  </si>
  <si>
    <t>инв.13600498. 0,4кВ в траншее кабель ААБ 3*70мм2</t>
  </si>
  <si>
    <t>инв.13600499. Подземная в траншее АБШВ 3*95+1*50мм2</t>
  </si>
  <si>
    <t>инв.13600501. 0,4кВ в траншее провод ААБ 3*120мм2</t>
  </si>
  <si>
    <t>инв.13600502. 0,4кВ в траншее провод ААБ 3*120мм2</t>
  </si>
  <si>
    <t>инв.13600503. Выделены из жил.домов, кабель АВВГ 3*150+1*70мм2 подземная 0,4кВ</t>
  </si>
  <si>
    <t>инв.13600504. Выделены из жил.домов, кабель ВВБ 3*50+1*25мм2 подземная 0,4кВ</t>
  </si>
  <si>
    <t>инв.13600505. Выделены из жил.домов, кабель АВВГ 3*185+1*95мм2 подземная 0,4кВ</t>
  </si>
  <si>
    <t>инв.13600506. Выделены из жил.домов, 0,4кВ кабель АС 4*35мм2 на ж/б опорах</t>
  </si>
  <si>
    <t>инв.13600507. Выделены из жил.домов, кабель АВВГ 3*70+1*35мм2 0,4кВ подземная</t>
  </si>
  <si>
    <t>инв.13600508. Выделены из жил.домов, подземная кабель 3*70+1*35мм2 0,4кВ</t>
  </si>
  <si>
    <t xml:space="preserve">инв.13600509. Выделены из жил.домов, 0,4кВ подземная 3*70+1*35мм2 </t>
  </si>
  <si>
    <t xml:space="preserve">инв.13600510. Выделены из жил.домов, 0,4кВ подземная кабель АВВГ 3*185+1*95мм2 </t>
  </si>
  <si>
    <t xml:space="preserve">инв.13600511. Выделены из жил.домов, 0,4кВ подземная кабель 3*150+1*70мм2 </t>
  </si>
  <si>
    <t xml:space="preserve">инв.13600512. Выделены из жил.домов, 0,4кВ подземная кабель 3*70+1*35мм2 </t>
  </si>
  <si>
    <t xml:space="preserve">инв.13600514. Выделены из жил.домов, 0,4кВ подземная кабель АВВГ 4*70мм2 </t>
  </si>
  <si>
    <t xml:space="preserve">инв.13600513. Выделены из жил.домов,  0,4кВ подземная кабель АВВГ 3*95+1*50мм2 </t>
  </si>
  <si>
    <t xml:space="preserve">инв.13600515. Выделены из жил.домов, 0,4кВ подземная кабель АВВГ 4*70мм2 </t>
  </si>
  <si>
    <t xml:space="preserve">инв.13600516. Выделены из жил.домов, 0,4кВ подземная кабель АВВГ 3*95+1*50мм2 </t>
  </si>
  <si>
    <t xml:space="preserve">инв.13600517. Выделены из жил.домов, 0,4кВ подземная кабель АВВГ 3*95+1*50мм2 </t>
  </si>
  <si>
    <t>инв.13600518. Выделены из жил.домов, 0,4кВ подземная кабель АВВГ 3*95+1*50мм2</t>
  </si>
  <si>
    <t xml:space="preserve">инв.13600519. Выделены из жил.домов,  0,4кВ подземная кабель 3*95+1*50мм2  </t>
  </si>
  <si>
    <t xml:space="preserve">инв.13600520. Выделены из жил.домов, 0,4кВ подземная кабель 3*95+1*50мм2 </t>
  </si>
  <si>
    <t xml:space="preserve">инв.13600521. Выделены из жил.домов, 0,4кВ подземная кабель АВВГ 3*95+1*50мм2 </t>
  </si>
  <si>
    <t xml:space="preserve">инв.13600522. Выделены из жил.домов, 0,4кВ подземная кабель АВВГ 3*35+1*16мм2 </t>
  </si>
  <si>
    <t xml:space="preserve">инв.13600523. Выделены из жил.домов, 0,4кВ  подземная кабель АБЛ 3*95мм2 </t>
  </si>
  <si>
    <t>инв.13600524. Выделены из жил.домов,  0,4кВ подземная кабель АБЛ 3*95мм2</t>
  </si>
  <si>
    <t xml:space="preserve">инв.13600525. Выделены из жил.домов, 0,4кВ подземная кабель 3*95мм2 </t>
  </si>
  <si>
    <t xml:space="preserve">инв.13600526. Выделены из жил.домов, 0,4кВ подземная кабель 3*95+1*50мм2 </t>
  </si>
  <si>
    <t xml:space="preserve">инв.13600527. Выделены из жил.домов, 0,4кВ подземная кабель ААБ 3*95мм2 </t>
  </si>
  <si>
    <t xml:space="preserve">инв.13600528. Выделены из жил.домов, 0,4кВ подземная кабель АБШВ 3*95+1*50мм2 </t>
  </si>
  <si>
    <t>инв.13600529. Выделены из жил.домов, 0,4кВ подземная кабель АВВГ 3*95+1*50мм2</t>
  </si>
  <si>
    <t xml:space="preserve">инв.13600530. Выделены из жил.домов, 0,4кВ подземная кабель 3*70+1*25мм2 </t>
  </si>
  <si>
    <t xml:space="preserve">инв.13600531. Выделены из жил.домов, 0,4кВ подземная кабель 3*150+1*70мм2 </t>
  </si>
  <si>
    <t xml:space="preserve">инв.13600532. Выделены из жил.домов, 0,4кВ подземная кабель 3*95+1*35мм2 </t>
  </si>
  <si>
    <t xml:space="preserve">инв.13600533. выделены из жил.домов, 0,4кВ подземная кабель 3*120+1*35мм2 </t>
  </si>
  <si>
    <t>кв.А д.2 -ТП-259, Ввод №1</t>
  </si>
  <si>
    <t>кв.А д.2 -ТП-259, Ввод №2</t>
  </si>
  <si>
    <t xml:space="preserve">инв.13600534. Выделены из жил.домов, 0,4кВ подземнаякабель 3*70+1*35мм2 </t>
  </si>
  <si>
    <t xml:space="preserve">инв.13600535. Выделены из жил.домов, 0,4кВ подземная кабель АВВГ 3*35+1*16мм2 </t>
  </si>
  <si>
    <t xml:space="preserve">инв.13600536. Выделены из жил.домов, 0,4кВ подземная кабель АВВГ 3*35+1*16мм2 </t>
  </si>
  <si>
    <t xml:space="preserve">инв.13600537. Выделены из жил.домов, 0,4кВ подземная кабель АВВГ 3*95+1*70мм2 </t>
  </si>
  <si>
    <t xml:space="preserve">инв.13600538. Выделены из жил.домов, 0,4кВ подземная кабель 3*95+1*70мм2 </t>
  </si>
  <si>
    <t>кв.А д.3 -ТП-259, Ввод №1</t>
  </si>
  <si>
    <t>кв.А д.3 -ТП-259, Ввод №2</t>
  </si>
  <si>
    <t xml:space="preserve">инв.13600539. Выделены из жил.домов, 0,4кВ подземная кабель 3*70+1*35мм2 </t>
  </si>
  <si>
    <t xml:space="preserve">инв.13600540. Выделены из жил.домов, 0,4кВ подземная кабель 3*95+1*50мм2 </t>
  </si>
  <si>
    <t>инв.13600541. Выделены из жил.домов, 0,4кВ подземная кабель АВВГ 3*95+1*50мм2</t>
  </si>
  <si>
    <t xml:space="preserve">инв.13600542. Выделены из жил.домов, 0,4кВ подземная кабель 3*95+1*50мм2 </t>
  </si>
  <si>
    <t xml:space="preserve">инв.13600543. Выделены из жил.домов, 0,4кВ подземная кабель 3*95+1*50мм2 </t>
  </si>
  <si>
    <t xml:space="preserve">инв.13600544. Выделены из жил.домов, 0,4кВ подземная кабель АВВГ 3*70+1*25мм2 </t>
  </si>
  <si>
    <t>кв.А д.20 -ТП-261, Ввод №1</t>
  </si>
  <si>
    <t>кв.А д.4 -ТП-259, Ввод №2</t>
  </si>
  <si>
    <t>кв.А д.4 -ТП-259,  Ввод №1</t>
  </si>
  <si>
    <t>кв.А д.20 -ТП-261, Ввод №2</t>
  </si>
  <si>
    <t xml:space="preserve">инв.13600545. Выделены из жил.домов, 0,4кВ подземная кабель АВВГ3*70+1*25мм2 </t>
  </si>
  <si>
    <t xml:space="preserve">инв.13600456. Выделены из жил.домов, 0,4кВ подземная кабель ААБ 3*95мм2 </t>
  </si>
  <si>
    <t xml:space="preserve">инв.13600551. Выделены из жил.домов, 0,4кВ подземная кабель ААБ 3*95мм2 </t>
  </si>
  <si>
    <t xml:space="preserve">инв.13600552. Выделены из жил.домов, 0,4кВ подземная ААБ 3*95м22 </t>
  </si>
  <si>
    <t xml:space="preserve">инв.13600553. Выделены из жил.домов, 0,4кВ подземная кабель ААБ 3*95мм2 </t>
  </si>
  <si>
    <t xml:space="preserve">инв.13600555. Выделены из жил.домов, 0,4кВ подземная кабель АВР 3*120+1*50мм2 </t>
  </si>
  <si>
    <t xml:space="preserve">инв.13600554. Выделены из жил.домов, 0,4кВ подземная кабель АПВБ 3*50+1*25мм2 </t>
  </si>
  <si>
    <t xml:space="preserve">инв.13600556. Выделены из жил.домов, 0,4кВ подземная кабель АВР 3*150+1*35мм2 </t>
  </si>
  <si>
    <t xml:space="preserve">инв.13600557. Выделены из жил.домов, 0,4кВ подземная кабель АВВГ 3*185+1*70мм2 </t>
  </si>
  <si>
    <t xml:space="preserve">инв.13600558. Выделены из жил.домов, 0,4кВ подземная кабель АСБ 3*70мм2 </t>
  </si>
  <si>
    <t xml:space="preserve">инв.13600559. Выделены из жил.домов, 0,4кВ подземная кабель ААБ 3*150мм2 </t>
  </si>
  <si>
    <t xml:space="preserve">инв.13600560. Выделены из жил.домов, 0,4кВ подземная кабель АВВГ 3*70мм2 </t>
  </si>
  <si>
    <t xml:space="preserve">инв.13600471. ВЛ-0,4 кВ провод А35 5xА35мм2 прот.=1800м; провод А35   3xА35 прот.=1240м на ж/б опорах                       </t>
  </si>
  <si>
    <t xml:space="preserve">инв.13600478. ВЛ-0,4 кВ провод А35 3x45мм2  на ж/б опорах, светильники РКУ-250                                                                 </t>
  </si>
  <si>
    <t xml:space="preserve">инв.13600477. ВЛ-0,4 кВ провод А35 3x35мм2  на ж/б опорах, светильники РКУ-250                                                                                                   </t>
  </si>
  <si>
    <t xml:space="preserve">инв.13600561. Выделены из жил.домов, 0,4кВ подземная кабель АВВГ 3*70+1*35мм2 </t>
  </si>
  <si>
    <t xml:space="preserve">инв.13600562. Выделены из жил.домов, 0,4кВ подземная 3*70мм2 </t>
  </si>
  <si>
    <t xml:space="preserve">инв.13600564. Выделены из жил.домов, 0,4кВ подземная ААБ 3*70мм2 </t>
  </si>
  <si>
    <t xml:space="preserve">инв.13600563. Выделены из жил.домов, 0,4кВ подземная кабель АВВГ 3*70мм2 </t>
  </si>
  <si>
    <t xml:space="preserve">инв.13600565. Выделены из жил.домов, 0,4кВ подземная кабель ААБ 3*95мм2 </t>
  </si>
  <si>
    <t xml:space="preserve">инв.13600566. Выделены из жил.домов, 0,4кВ подземная кабель ААБ 3*95мм2 </t>
  </si>
  <si>
    <t xml:space="preserve">инв.13600567. Выделены из жил.домов, 0,4кВ подземная кабель ААБ 3*120мм2 </t>
  </si>
  <si>
    <t xml:space="preserve">инв.13600568. Выделены из жил.домов, 0,4кВ подземная кабель 3*95мм2 </t>
  </si>
  <si>
    <t>инв.13600569. Выделены из жил.домов,  0,4кВ подземная кабель ААБ 3*95+1*50мм2</t>
  </si>
  <si>
    <t xml:space="preserve">инв.13600570. Выделены из жил.домов, 0,4кВ подземная кабель 3*95+1*50мм2 </t>
  </si>
  <si>
    <t xml:space="preserve">инв.13600573. Выделены из жил.домов, 0,4кВ подземная кабель ААБ 3*70мм2 </t>
  </si>
  <si>
    <t>ТП-250, ул.40 лет Октября,4</t>
  </si>
  <si>
    <t xml:space="preserve">инв.13600574. Выделены из жил.домов, 0,4кВ подземная кабель АВВГ 3*95+1*50мм2 </t>
  </si>
  <si>
    <t>ТП-250, ул.40 лет Октября,13</t>
  </si>
  <si>
    <t>ТП-250, ул.40 лет Октября,12</t>
  </si>
  <si>
    <t xml:space="preserve">инв.13600575.Выделены из жил.домов, 0,4кВ подземная кабель АВВГ 3*25+1*16мм2 </t>
  </si>
  <si>
    <t xml:space="preserve">инв.13600576. Выделены из жил.домов, 0,4кВ подземная кабель ААБ 3*95+1*50мм2 </t>
  </si>
  <si>
    <t xml:space="preserve">инв.13600577. Выделены из жил.домов, 0,4кВ подземная кабель ААБ 3*95мм2 </t>
  </si>
  <si>
    <t xml:space="preserve">инв.13600578. Выделены из жил.домов, 0,4кВ подземная кабель АВВГ 3*95+1*50мм2 </t>
  </si>
  <si>
    <t>ул.40 лет Октября,5 ТП-251, ввод №1</t>
  </si>
  <si>
    <t>ул.40 лет Октября,5 ТП-251, ввод №2</t>
  </si>
  <si>
    <t>ул.40 лет Октября, к домам  №8-11 ТП-251</t>
  </si>
  <si>
    <t xml:space="preserve">винв.13600579. Вделены из жил.домов, 0,4кВ подземная кабель АВВГ  3*95+1*50мм2 </t>
  </si>
  <si>
    <t>инв.13600580. Выделены из жил.домов, 0,4кВ подземная кабель АВВГ 3*120+1*50мм2</t>
  </si>
  <si>
    <t xml:space="preserve">инв.13600581. Выделены из жил.домов, 0,4кВ подземная кабель АВВГ 3*70+1*25мм2 </t>
  </si>
  <si>
    <t>ул.40 лет Октября, к домам  №1-3 ТП-250</t>
  </si>
  <si>
    <t>ул.40 лет Октября, 6а ТП-250</t>
  </si>
  <si>
    <t xml:space="preserve">инв.13600582. Выделены из жил.домов, 0,4кВ подземная кабель ААБ 3*95мм2 </t>
  </si>
  <si>
    <t>инв.13600584. Выделены из жил.домов,  0,4кВ подземная кабель ААБ 3*120мм2</t>
  </si>
  <si>
    <t xml:space="preserve">инв.13600583. Выделены из жил.домов, 0,4кВ подземная кабель АВВГ 3*120+1*50мм2 </t>
  </si>
  <si>
    <t>ул.40 лет Октября, 7 ТП-250</t>
  </si>
  <si>
    <t xml:space="preserve">инв.13600585. Выделены из жил.домов, 4кВ подземная кабель ААБ 3*120мм2 </t>
  </si>
  <si>
    <t xml:space="preserve">инв.13600586. Выделены из жил.домов, 0,4кВ подземная кабель АВВГ 3*185+1*50мм2 </t>
  </si>
  <si>
    <t xml:space="preserve">инв.13600587. Выделены из жил.домов, 0,4кВ подземная кабель АВВГ 3*95+1*35мм2 </t>
  </si>
  <si>
    <t xml:space="preserve">инв.13600588. Выделены из жил.домов, 0,4кВ воздушно-подземная кабель ВРГ 3*35+1*16мм2 </t>
  </si>
  <si>
    <t>инв.13600589. Выделены из жил.домов, 0,4кВ с проводами А 4*16мм2 на деревянных опорах с ж/б пасынками</t>
  </si>
  <si>
    <t>инв.13600590. Выделены из жил.домов,.0,4кВ с проводами Ас 5*35мм2 на деревянных опорах с ж/б пасынками</t>
  </si>
  <si>
    <t>инв.13600591. Выделены из жил.домов, 0,4кВ с проводами Ас 5*35мм2 на деревянных опорах с ж/б пасынками</t>
  </si>
  <si>
    <t>инв.13600592. Выделены из жил.домов, 0,4кВ с проводами А35 4*35мм2-306м на ж/б опорах, кабель АВВГ 3*120+1*50мм2-40м</t>
  </si>
  <si>
    <t>инв.13600593. Выделены из жил.домов, совмещено с воздушной линией ж/м "Учхоз", провод А35 5*35мм2-1400м; А35 4*35мм2-1815м на ж/б опорах и деревяных с ж/б пасынками на опорах</t>
  </si>
  <si>
    <t>инв.13600595. Провод А35 4*35-700м, провод А35 2*35-200м на ж/б опорах</t>
  </si>
  <si>
    <t>инв.13600993. Провод АВВГШв 4х95мм</t>
  </si>
  <si>
    <t>Кабельная линия 6 кВ от куста скважины ТП-106 до ТП-115</t>
  </si>
  <si>
    <t>инв.47004704. Кабель АСБ3х150 мм2</t>
  </si>
  <si>
    <t>1.1.0296.К</t>
  </si>
  <si>
    <t>22:72:040202:7</t>
  </si>
  <si>
    <t xml:space="preserve">Мкр. "Западный" по ул.Западная от канализационного колодца КК53 на пересечении ул.Западная и Комарова </t>
  </si>
  <si>
    <t>1.1.0297.К</t>
  </si>
  <si>
    <t>22:72:060304:33</t>
  </si>
  <si>
    <t>г.Яровое, квартал "А", д.43а</t>
  </si>
  <si>
    <t>Здание (спортивный корпус)</t>
  </si>
  <si>
    <t>S=1722,20м2; V=9857 м3. Кирпичное, 2-х этажное.</t>
  </si>
  <si>
    <t>1.2.0223</t>
  </si>
  <si>
    <t>1.1.0298.К</t>
  </si>
  <si>
    <t>22:72:070501:137</t>
  </si>
  <si>
    <t>СНТ "Химик"</t>
  </si>
  <si>
    <t>Инв. № 89422460. Стены - кирпич, перекрытие плитами ж/б, глубина 298м. Оценка 2012г.</t>
  </si>
  <si>
    <t>инв. № 89422459. Стены - кирпич, перекрытие плитами ж/б, глубина  - 154м. Оценка 2012г.</t>
  </si>
  <si>
    <t>1.7.0970</t>
  </si>
  <si>
    <t>Магистральные тепловые сети</t>
  </si>
  <si>
    <t>1.9.0750</t>
  </si>
  <si>
    <t>22:72:000000:55</t>
  </si>
  <si>
    <t>д.150, д.100</t>
  </si>
  <si>
    <t>д.150, д.100, д.89</t>
  </si>
  <si>
    <t>д.100, д.89</t>
  </si>
  <si>
    <t>подз.канальная, д.400 д.300, д.150</t>
  </si>
  <si>
    <t>1.7.0971</t>
  </si>
  <si>
    <t>22:72:060301:35</t>
  </si>
  <si>
    <t xml:space="preserve">1073,4  в т.ч. </t>
  </si>
  <si>
    <t>Артезианская скважина № Би-215 (322) с павильоном</t>
  </si>
  <si>
    <t>кв.В, ВК 22- ВК 63, от  ВК 9 до ВК 39, ВК 5 - ВК 26,  к водозабору по ул.Мира, ул.40 лет Октября, от ул. Кулундинская до ул. Барнаульская, переход на ул.Садовая</t>
  </si>
  <si>
    <t>от ВК 71 до ВК 76, ВК 66-ВК 71 (ВК 71 на ул.Алтайская, от ВК на ул.Ленина) переходы. Капитальный ремонт 10-2017г.: замена участка колодца ВК71б до ВК66 по ул.40 лет Октября, трубопровода чуг. На п/эт. Ф.225 мм = 100 м; ф.250 мм=350 м</t>
  </si>
  <si>
    <t>инв.89112403. Чугун.д.350мм  . Капитальный ремонт 08.2017 - замена участка трубопровода чуг. на п/эт. Ф.250мм = 160 м</t>
  </si>
  <si>
    <t>Фонтан</t>
  </si>
  <si>
    <t>1.12.0811</t>
  </si>
  <si>
    <t>Училище, МСЧ, Перекопская, дачные -3 шт</t>
  </si>
  <si>
    <t>1.7.0972</t>
  </si>
  <si>
    <t xml:space="preserve">инв.89120703 (оценка 2010). Чугун.д.100мм; керам.д.200мм; керам. д.250мм; керам. д.300мм; керам. д.350мм; керам.д.400мм </t>
  </si>
  <si>
    <t xml:space="preserve">инв.89125703 (оценка 2010). Асбестоцемент д.500мм;  керам.д. 400мм; керам. д.300мм </t>
  </si>
  <si>
    <t xml:space="preserve">инв.89120803 (оценка 2010). Чугун. д.100мм; керам. д.200мм ; керам. д.250мм; керам. д.350мм; керам. д.400мм </t>
  </si>
  <si>
    <t>22:72:000000:58</t>
  </si>
  <si>
    <t>Алтайский край, г.Яровое, квартал "В", КС</t>
  </si>
  <si>
    <t>22:72:060401:24</t>
  </si>
  <si>
    <t>Площадка сценическая</t>
  </si>
  <si>
    <t>площадь им.Ленина</t>
  </si>
  <si>
    <t xml:space="preserve">Сценическая площадка, установленная на  площади им. Ленина в городе Яровое Алтайского края представляет собой металлическую конструкцию арочного типа с облицовкой оцинкованными профилированными листами  С21-1000-0,5 с полимерным покрытием.
Фундаменты: железобетонные 
бетон: класс В12,5, М150,
арматура: сетка из горячекатанной арматурной стали гладкой  класс А-1 диаметр 16мм.
Металлоконструкции: опорные стойки из трубы ст. Ø57х3,5мм,
прогоны под помост сцены- балки из швеллера 14 и двутавра 14,
связи из уголка ст.L35х35 и ст. L45х45;
арочные конструкции ферм -профиль ст.□ 20х50х3; труба ст.Ø76х3,5;  Ø32х2,8; Ø57х3,5; Ø25х3; 
прогоны по фермам из ст.□ 20х40х2.5;
лестницы - ст.L55х55;сСт. швеллер 12; поручень- профиль ст. □ 20х20х2,5.
Покрытие сцены: влагостойкая фанера толщиной 21мм, сорт F/F по лагам  из бруса обрезного 50х70 (лиственница, сорт 1-2),
</t>
  </si>
  <si>
    <t>1.8.0136</t>
  </si>
  <si>
    <t>1.12.0812</t>
  </si>
  <si>
    <t>МБОУ СОШ № 14</t>
  </si>
  <si>
    <t>МБДОУ ЦРР- д/с № 32</t>
  </si>
  <si>
    <t>протяж.430м.п.,площадь 860кв.м, толщ.щебеночного основания 10см., толщ.асфальтобетонного покрытия 5см.</t>
  </si>
  <si>
    <t xml:space="preserve">МБОУ СОШ №14 </t>
  </si>
  <si>
    <t xml:space="preserve">Магистральные тепловые сети </t>
  </si>
  <si>
    <t>д.600мм, д.700/600,мм, д.700, д.500мм, с насосной станцией (Южная №1)</t>
  </si>
  <si>
    <t>д.800мм, д.600мм- наздемные, д.500мм- подземная канальная, с насосной станцией (Барнаульская №3)</t>
  </si>
  <si>
    <t>1.9.0751</t>
  </si>
  <si>
    <t>Магистральные канализационные сети</t>
  </si>
  <si>
    <t>22:72:000000:60</t>
  </si>
  <si>
    <t>22:72:000000:59</t>
  </si>
  <si>
    <t>д.400мм надземная, д.300мм надземная, д.300мм подз.канальная, д.300/250мм подз.канальная, д.300мм подз.канальная, д.400 подз.канальная, д.500подз.канальная</t>
  </si>
  <si>
    <t>От ТК-207 до земельного участка (дом № 42-44 ул. Кулундинская, дом № 41-52 ул. Пушкина, дом № 46-50 ул. Кулундинская)</t>
  </si>
  <si>
    <t>1.1.0299.К</t>
  </si>
  <si>
    <t>22:72:050215:1</t>
  </si>
  <si>
    <t>1.7.0973</t>
  </si>
  <si>
    <t>г.Яровое, ПСНС № 6 (водозабор)- ул.Бийская, ТС</t>
  </si>
  <si>
    <t>22:72:000000:62</t>
  </si>
  <si>
    <t>МБУК "Музей истории" г.Яровое</t>
  </si>
  <si>
    <t xml:space="preserve">МБУК"Музей истории" г.Яровое </t>
  </si>
  <si>
    <t>МБДОУ ЦРР - д/с № 28</t>
  </si>
  <si>
    <t xml:space="preserve">МБДОУ ЦРР - д/с № 28 </t>
  </si>
  <si>
    <t xml:space="preserve">МБДОУ - д/с № 29 </t>
  </si>
  <si>
    <t>МБДОУ - д/с № 29</t>
  </si>
  <si>
    <t xml:space="preserve">МБДОУ ЦРР - д/с № 31 </t>
  </si>
  <si>
    <t xml:space="preserve">МБДОУ ЦРР- д/с № 32 </t>
  </si>
  <si>
    <t>МБОУ СОШ № 12</t>
  </si>
  <si>
    <t xml:space="preserve">МБОУ СОШ № 12 </t>
  </si>
  <si>
    <t xml:space="preserve">МБОУ СОШ №12 </t>
  </si>
  <si>
    <t>МБОУ СОШ №12</t>
  </si>
  <si>
    <t xml:space="preserve">МБОУ СОШ № 14 </t>
  </si>
  <si>
    <t>подраздел 1.14 "Незавершенное капитальное строительство"</t>
  </si>
  <si>
    <r>
      <t>Скважина №3/1-383 с павильоном, с водонапорной башней</t>
    </r>
    <r>
      <rPr>
        <b/>
        <sz val="9"/>
        <rFont val="Times New Roman"/>
        <family val="1"/>
        <charset val="204"/>
      </rPr>
      <t xml:space="preserve"> </t>
    </r>
  </si>
  <si>
    <t xml:space="preserve">МБОУ СОШ № 19 </t>
  </si>
  <si>
    <t xml:space="preserve">МБОУ СОШ №19 </t>
  </si>
  <si>
    <t>св-во 22 АГ 643546 от 26.09.2013. св-во 22 АГ 470705 от 07.05.13, . инв. 01100302. входит в реестр объектов культурного наследия народов РФ пост.АКСНД от 02.04.2001 № 94. Скульптура была изготовлена на Павлодарском заводе ЖБИ.   Автор-скульптор Ершов Р.П.</t>
  </si>
  <si>
    <t xml:space="preserve">Администрация города Яровое </t>
  </si>
  <si>
    <t xml:space="preserve">Нежилое. Стены-кирпич; этажность - 4.                                             Аренда: МУП "ЯТЭК" - 28,29 кв.м.; ВУС - 26,46 кв.м.; ФГУП "Ростех-инвентаризация - 14,18 кв.м. Безвозмездное пользование: Комитет по финансам, налоговой и кредитной политике - 77,9 кв.м (каб.№№ 62,63,64,65, МОП); Алтайкрайстат - 27,23 кв.м (пом.70, МОП); Комитет по культуре, спорту и молодежной политике - 130,0 кв.м (каб.№№ 94,98,100- 103, 108, МОП); Комитет по образованию - 298,2 кв.м (каб.№№ 104, 105, 106, 90, 76, 77, 78, 79, 80, 81, 82, 83,86, МОП ); Избирательная комиссия АК - 21,0 кв.м (каб.№ 87, МОП); </t>
  </si>
  <si>
    <t>ул.Мира</t>
  </si>
  <si>
    <t>ул.Комарова</t>
  </si>
  <si>
    <t>ул.Каниболоцкого</t>
  </si>
  <si>
    <t>ул.Зеленая</t>
  </si>
  <si>
    <t>ул.Шукшина</t>
  </si>
  <si>
    <t>ул.Пограничная</t>
  </si>
  <si>
    <t>ул.Химиков</t>
  </si>
  <si>
    <t>ул.Солнечная</t>
  </si>
  <si>
    <t>ул.Комсомольская</t>
  </si>
  <si>
    <t>ул.Социалистическая</t>
  </si>
  <si>
    <t>ул.Бийская</t>
  </si>
  <si>
    <t>ул.Крымская</t>
  </si>
  <si>
    <t>ул.Звездная</t>
  </si>
  <si>
    <t>ул.Полевая</t>
  </si>
  <si>
    <t>ул.Сибирская</t>
  </si>
  <si>
    <t>ул.Российская</t>
  </si>
  <si>
    <t>ул.Целинная</t>
  </si>
  <si>
    <t>ул.Михайловская</t>
  </si>
  <si>
    <t>ул.Новая</t>
  </si>
  <si>
    <t>ул.Советская</t>
  </si>
  <si>
    <t>ул.Больничная</t>
  </si>
  <si>
    <t>ул.Центральная</t>
  </si>
  <si>
    <t>ул.Западная</t>
  </si>
  <si>
    <t>22:72:000000:63</t>
  </si>
  <si>
    <t>ул.Снежная</t>
  </si>
  <si>
    <t>ул.Парковая</t>
  </si>
  <si>
    <t>ул.Покровский бульвар</t>
  </si>
  <si>
    <t>ул.Партизанская</t>
  </si>
  <si>
    <t>ул.Цветочная</t>
  </si>
  <si>
    <t>ул.Вольфа</t>
  </si>
  <si>
    <t>Промышленная магистраль</t>
  </si>
  <si>
    <t>дорога на полигон ТБО</t>
  </si>
  <si>
    <t>объездная дорога на Славгород</t>
  </si>
  <si>
    <t>дороги садово-товарищеского общества</t>
  </si>
  <si>
    <t>дорога на кладбище</t>
  </si>
  <si>
    <t>дорога на АХП, ЯТЭК от трассы</t>
  </si>
  <si>
    <t>дорога от Предзаводской площади вдоль забора АХП на озеро</t>
  </si>
  <si>
    <t>дорога до ц.33 АХП</t>
  </si>
  <si>
    <t>дорога на АХП (пост № 3)</t>
  </si>
  <si>
    <t>объездная дорога вокруг АХП от ц.43 до проходной</t>
  </si>
  <si>
    <t>проезд индустриальный</t>
  </si>
  <si>
    <t>дорога от промплощадки треста до очистных сооружений</t>
  </si>
  <si>
    <t>дорога на выезд к преезду в Табуны</t>
  </si>
  <si>
    <t>дорога между дорогами на Райгород  и Екатериновку</t>
  </si>
  <si>
    <t>дорога от ул.Шукшина в сторону объездной на Райгород</t>
  </si>
  <si>
    <t>объездная дорога Славгоро-Райгород</t>
  </si>
  <si>
    <t xml:space="preserve">дорога с квартала "А" на Райгород </t>
  </si>
  <si>
    <t>дорога с кладбища на Екатериновку (Теплый ключ)</t>
  </si>
  <si>
    <t>Внутридворовые проезды квартала "А"</t>
  </si>
  <si>
    <t>Внутридворовые проезды квартала "Б"</t>
  </si>
  <si>
    <t>Внутридворовые проезды квартала "В"</t>
  </si>
  <si>
    <t xml:space="preserve">Проезды по ул.Заводская </t>
  </si>
  <si>
    <t>Проезды по ул.Верещагина</t>
  </si>
  <si>
    <t>Проезды по ул.Менделеева</t>
  </si>
  <si>
    <t>Дороги и подъезды к к.157 РТП</t>
  </si>
  <si>
    <t>460кв.м</t>
  </si>
  <si>
    <t>Алтайский край, г.Яровое, пл.Предзаводская, д.2</t>
  </si>
  <si>
    <t>22:72:020202:384</t>
  </si>
  <si>
    <t xml:space="preserve">22:72:020202:642 </t>
  </si>
  <si>
    <t xml:space="preserve">22:72:020202:641 </t>
  </si>
  <si>
    <t>22:72:020202:655</t>
  </si>
  <si>
    <t xml:space="preserve">22:72:020202:654 </t>
  </si>
  <si>
    <t xml:space="preserve">22:72:020202:648 </t>
  </si>
  <si>
    <t>22:72:020202:647</t>
  </si>
  <si>
    <t xml:space="preserve">22:72:020202:646 </t>
  </si>
  <si>
    <t xml:space="preserve">22:72:020202:645 </t>
  </si>
  <si>
    <t xml:space="preserve">22:72:020202:644 </t>
  </si>
  <si>
    <t xml:space="preserve">22:72:020202:640 </t>
  </si>
  <si>
    <t>1.7.0974</t>
  </si>
  <si>
    <t>ТК 146-147, ул.40 лет Октября, 6</t>
  </si>
  <si>
    <t>1.7.0975</t>
  </si>
  <si>
    <t>1.9.0752</t>
  </si>
  <si>
    <t>1.7.0976</t>
  </si>
  <si>
    <t>1.12.0813</t>
  </si>
  <si>
    <t>Остановка автобусная</t>
  </si>
  <si>
    <t>1.7.0977</t>
  </si>
  <si>
    <t>1.12.0813.К</t>
  </si>
  <si>
    <t>ул.Комарова (напротив д.17 кв."А"), пл.Предзаводская, 1</t>
  </si>
  <si>
    <t>22:72:060403:1439</t>
  </si>
  <si>
    <t>22:72:060201:2255</t>
  </si>
  <si>
    <t>инв.10113001, д.159мм, подземная, сталь, д.76мм, подземная, сталь</t>
  </si>
  <si>
    <t>г.Яровое, квартал "В", дом 19, ТС</t>
  </si>
  <si>
    <t>г.Яровое, ул.Чапаева, ул.Цветочная, ул.Партизанская, ул.Садовая, ул.Зеленая, ТС</t>
  </si>
  <si>
    <t>1.6.0814</t>
  </si>
  <si>
    <t>22:72:020202:821</t>
  </si>
  <si>
    <t>г.Яровое, пл.Предзаводская, д.2</t>
  </si>
  <si>
    <t>Комплекс № 1 РТП 110/6:</t>
  </si>
  <si>
    <t>г.Яровое, в западной части застроенной территории КЛЭП-0,4 кВ от ТП-262</t>
  </si>
  <si>
    <t>22:72:060302:1006</t>
  </si>
  <si>
    <t>22:72:060202:96</t>
  </si>
  <si>
    <t>22:72:060302:1005</t>
  </si>
  <si>
    <t>22:72:060403:1440</t>
  </si>
  <si>
    <t>г.Яровое, квартал "Б", д.35, КС</t>
  </si>
  <si>
    <t>22:72:060401:569</t>
  </si>
  <si>
    <t>1.5.0898.К</t>
  </si>
  <si>
    <t>Забор</t>
  </si>
  <si>
    <t>22:72:060401:570</t>
  </si>
  <si>
    <t>1.9.0754</t>
  </si>
  <si>
    <t>д.200мм, подземная, керамика, д.100мм, подземная, чугун</t>
  </si>
  <si>
    <t>г.Яровое, кв-л Б, д.37, КС</t>
  </si>
  <si>
    <t>г.Яровое, в 16 м на восток от д.54 по ул.Кулундинская, КС</t>
  </si>
  <si>
    <t>22:72:060202:98</t>
  </si>
  <si>
    <t>22:72:060202:97</t>
  </si>
  <si>
    <t>г.Яровое, ул.Кулундинская, 54, КС</t>
  </si>
  <si>
    <t>1.2.0224</t>
  </si>
  <si>
    <t>1.2.0225</t>
  </si>
  <si>
    <t>1.2.0226</t>
  </si>
  <si>
    <t>1.2.0227</t>
  </si>
  <si>
    <t>22:72:070502:321</t>
  </si>
  <si>
    <t>г.Яровое, ул. Алтайская, д.39, пом 1</t>
  </si>
  <si>
    <t>22:72:070502:322</t>
  </si>
  <si>
    <t>г.Яровое, ул. Алтайская, д.39, пом 2</t>
  </si>
  <si>
    <t>Нежилое. Этаж № 1.</t>
  </si>
  <si>
    <t>22:72:070502:323</t>
  </si>
  <si>
    <t>г.Яровое, ул. Алтайская, д.39, пом 3</t>
  </si>
  <si>
    <t>22:72:070502:327</t>
  </si>
  <si>
    <t>г.Яровое, ул. Алтайская, д.39, пом 4</t>
  </si>
  <si>
    <t>г.Яровое, ул. Алтайская, д.39, пом 5</t>
  </si>
  <si>
    <t>1.2.0229</t>
  </si>
  <si>
    <t>22:72:070502:325</t>
  </si>
  <si>
    <t>22:72:070502:326</t>
  </si>
  <si>
    <t>г.Яровое, ул. Алтайская, д.39, пом 6</t>
  </si>
  <si>
    <t>1.2.0230</t>
  </si>
  <si>
    <t>22:72:070502:324</t>
  </si>
  <si>
    <t>г.Яровое, ул. Алтайская, д.39, пом 7</t>
  </si>
  <si>
    <t xml:space="preserve">Помещение </t>
  </si>
  <si>
    <t>22:72:000000:68</t>
  </si>
  <si>
    <t>г.Яровое, юго-восточная часть застроенной территории г.Яровое, ТС</t>
  </si>
  <si>
    <t>г.Яровое, квартал А, ТС</t>
  </si>
  <si>
    <t>22:72:080101:20</t>
  </si>
  <si>
    <t>г.Яровое, ул.Заводская, артезианская скважина фильтровая № 1-103, куст 1</t>
  </si>
  <si>
    <t>22:72:080101:19</t>
  </si>
  <si>
    <t>22:72:010610:3</t>
  </si>
  <si>
    <t>22:72:010201:2</t>
  </si>
  <si>
    <t>22:72:010202:30</t>
  </si>
  <si>
    <t>1.1.0305.К</t>
  </si>
  <si>
    <t>22:72:080101:18</t>
  </si>
  <si>
    <t>1.1.0306.К</t>
  </si>
  <si>
    <t>22:72:010318:4</t>
  </si>
  <si>
    <t>1.1.0307.К</t>
  </si>
  <si>
    <t>22:72:010318:3</t>
  </si>
  <si>
    <t>1.1.0308.К</t>
  </si>
  <si>
    <t>22:72:020201:16</t>
  </si>
  <si>
    <t>1.1.0309.К</t>
  </si>
  <si>
    <t>22:72:010222:6</t>
  </si>
  <si>
    <t>1.1.0310.К</t>
  </si>
  <si>
    <t>1.1.0311.К</t>
  </si>
  <si>
    <t>22:72:010714:2</t>
  </si>
  <si>
    <t>1.1.0312.К</t>
  </si>
  <si>
    <t>22:72:011107:2</t>
  </si>
  <si>
    <t>1.1.0313.К</t>
  </si>
  <si>
    <t>22:72:010607:2</t>
  </si>
  <si>
    <t>1.1.0314.К</t>
  </si>
  <si>
    <t>22:72:010514:3</t>
  </si>
  <si>
    <t>1.1.0315.К</t>
  </si>
  <si>
    <t>22:72:011016:2</t>
  </si>
  <si>
    <t>1.1.0316.К</t>
  </si>
  <si>
    <t>22:72:010205:6</t>
  </si>
  <si>
    <t>1.1.0317.К</t>
  </si>
  <si>
    <t>22:72:010210:3</t>
  </si>
  <si>
    <t>1.1.0318.К</t>
  </si>
  <si>
    <t>22:72:010214:8</t>
  </si>
  <si>
    <t>1.1.0319.К</t>
  </si>
  <si>
    <t>22:72:010903:3</t>
  </si>
  <si>
    <t>22:72:070206:57</t>
  </si>
  <si>
    <t>1.5.0899.К</t>
  </si>
  <si>
    <t>Павильон скважины № 4803</t>
  </si>
  <si>
    <t>г.Яровое, ул.Заводская, павильон скважины 4803, куст 2</t>
  </si>
  <si>
    <t>Артезианская скважина фильтровая № 1-103, куст 1</t>
  </si>
  <si>
    <t xml:space="preserve">Здание - корпус 254 ТП 47 </t>
  </si>
  <si>
    <t xml:space="preserve">Здание- корпус 258 ТП 58 </t>
  </si>
  <si>
    <t>пл.Предзаводская, 2 (ТЭЦ г.Яровое), от ЦРП-17 до ЦРП-6</t>
  </si>
  <si>
    <t>Кабельная линия КЛ-6кВ водозабора куст 3 и куст 6</t>
  </si>
  <si>
    <t xml:space="preserve">пл.Предзаводская, 2, РТП, ЦРП-10, ЦРП-15 </t>
  </si>
  <si>
    <t>пл.Предзаводская, 2 (от РТП до ЦРП 15)</t>
  </si>
  <si>
    <t>КТП водозабора, ул.Северная магистраль, ТП-289, ТП-101, ТП-202, ТП-203, ТП-104</t>
  </si>
  <si>
    <t>пл.Предзаводская, 2 (ТЭЦ г.Яровое ), ТП-281</t>
  </si>
  <si>
    <t>ТП-264, ТП 267</t>
  </si>
  <si>
    <t>ул.Гагарина, от ТП 208 до ТП-292, через ТП-258</t>
  </si>
  <si>
    <t>ул.Барнаульская, ЦРП-15, ТП-286</t>
  </si>
  <si>
    <t>К.л. 6 кв ТП 51. Кабель АСБ 3х120мм2</t>
  </si>
  <si>
    <t>К.л. 6 кв ТП 261. Кабель АСБ 3х240 мм2</t>
  </si>
  <si>
    <t>Кабель ААБ 3х50мм2</t>
  </si>
  <si>
    <t>Кабель АСБ 3х95 мм2</t>
  </si>
  <si>
    <t>Комплекс сооружений электрических сетей № 3</t>
  </si>
  <si>
    <t>745 кв.м</t>
  </si>
  <si>
    <t>22:72:000000:67</t>
  </si>
  <si>
    <t>Комплекс городская электросеть № 3:</t>
  </si>
  <si>
    <t>22:72:060201:2256</t>
  </si>
  <si>
    <t>Под объектами размещения отходов потребления</t>
  </si>
  <si>
    <t>г.Яровое, квартал "В" д.19, КС</t>
  </si>
  <si>
    <t>1.9.0755</t>
  </si>
  <si>
    <t>д.250мм, подземная, керамика, д.100мм, подземная, чугун</t>
  </si>
  <si>
    <t xml:space="preserve">г.Яровое, ул.Гагарина, д.7, КС </t>
  </si>
  <si>
    <t>22:72:090202:38</t>
  </si>
  <si>
    <t>1.9.0756</t>
  </si>
  <si>
    <t>г.Яровое, ул.Ленина, д.9, КС</t>
  </si>
  <si>
    <t>МБУК "ГДК"Химик" г.Яровое</t>
  </si>
  <si>
    <t>Малые формы для игровой площадки</t>
  </si>
  <si>
    <t>инв.01100002.  Хоккейная коробка - 1 шт., хоккейные ворота -2 шт., волейбольная площадка - 1 шт., стойки волейбольные - 2 шт., футбольные аорота - 2 шт.</t>
  </si>
  <si>
    <t>22:72:090202:39</t>
  </si>
  <si>
    <t>г.Яровое, ул.Гагарина, д.7, ТС</t>
  </si>
  <si>
    <t>22:72:090203:48</t>
  </si>
  <si>
    <t>г.Яровое, ул. Гагарина, д.1, КС</t>
  </si>
  <si>
    <t>22:72:000000:70</t>
  </si>
  <si>
    <t>г.Яровое, квартал "А", КС</t>
  </si>
  <si>
    <t>22:72:060403:1441</t>
  </si>
  <si>
    <t>1.12.0814</t>
  </si>
  <si>
    <t>1.12.0815</t>
  </si>
  <si>
    <t>Система автоматического полива городского парка культуры и отдыха</t>
  </si>
  <si>
    <t xml:space="preserve">Скамья на железобетонных ножках </t>
  </si>
  <si>
    <t xml:space="preserve">Основные блоки системы автоматического полива:
1) Щит управления системой с контроллером Rain Bird ESP-RZXe-1шт.; 2) Емкость гидроаккумулятора с электромагнитным клапаном автонаполнения-1 шт.; .3) Система трубопроводов -1 шт.
4) Электрогидроклапаны с подключеными роторами-дождевателями-по 6шт.
5) Система кабельных линий, связывающие электрогидроклапана и щит управления-1 шт.
6) Насос Grundfos CR10-10, производительностью 10м3 в час и давлением в 10мПа
</t>
  </si>
  <si>
    <t>г.Яровое, площадь им.Ленина</t>
  </si>
  <si>
    <t>22:72:060201:2257</t>
  </si>
  <si>
    <t>22:72:060302:1007</t>
  </si>
  <si>
    <t>22:72:060301:1307</t>
  </si>
  <si>
    <t>1.6.0813</t>
  </si>
  <si>
    <t>22:72:000000:71</t>
  </si>
  <si>
    <t xml:space="preserve">№ 2 "Комплекс электрических сетей "Производственная площадка" </t>
  </si>
  <si>
    <t>МБУ СП "Спортивная школа" г.Яровое</t>
  </si>
  <si>
    <t>22:72:060302:1008</t>
  </si>
  <si>
    <t xml:space="preserve">г.Яровое, квартал "А", д. 40, КС </t>
  </si>
  <si>
    <t>22:72:060201:2258</t>
  </si>
  <si>
    <t xml:space="preserve">г.Яровое, квартал "В", д. 32, КС </t>
  </si>
  <si>
    <t>22:72:090203:49</t>
  </si>
  <si>
    <t>22:72:070501:138</t>
  </si>
  <si>
    <t>г.Яровое, Парк аттракционов</t>
  </si>
  <si>
    <t>Металлический, зеленого цвета</t>
  </si>
  <si>
    <t>22:72:070604:4</t>
  </si>
  <si>
    <t>д.200мм, подземная, керамика, д.150мм, подземная, керамика</t>
  </si>
  <si>
    <t>г.Яровое, ул.40 лет Октября, д.1д, КС</t>
  </si>
  <si>
    <t>1.9.0757</t>
  </si>
  <si>
    <t>г.Яровое, квартал "А", д.19, КС</t>
  </si>
  <si>
    <t xml:space="preserve">г.Яровое, квартал "А", д. 13, КС  </t>
  </si>
  <si>
    <t xml:space="preserve">г.Яровое, квартал "А", д. 42, КС  </t>
  </si>
  <si>
    <t>г.Яровое, юго-западная часть застроенной территории г.Яровое, СЛК</t>
  </si>
  <si>
    <t>22:72:060304:34</t>
  </si>
  <si>
    <t>22:72:070604:5</t>
  </si>
  <si>
    <t>22:72:090106:37</t>
  </si>
  <si>
    <t>г.Яровое, юго-восточная часть застроенной территории г.Яровое, СЛК</t>
  </si>
  <si>
    <t>22:72:060302:1009</t>
  </si>
  <si>
    <t>д.100мм, подземная, керамика; д.150мм, подземная, керамика</t>
  </si>
  <si>
    <t>22:72:070501:125</t>
  </si>
  <si>
    <t>этажность -1,2</t>
  </si>
  <si>
    <t>г.Яровое, ул.Пушкина, д.2а/1</t>
  </si>
  <si>
    <t>22:72:050208:9</t>
  </si>
  <si>
    <t>МБУ СП  "Спортивная школа" г.Яровое</t>
  </si>
  <si>
    <t>22:72:070501:140</t>
  </si>
  <si>
    <t>МУП"ЯТЭК"/ ООО "Заринская сетевая компания"</t>
  </si>
  <si>
    <t>1.6.0812</t>
  </si>
  <si>
    <t>1.9.0760</t>
  </si>
  <si>
    <t>22:72:000000:77</t>
  </si>
  <si>
    <t xml:space="preserve">д.250мм, подземная, керамика, д.100мм, подземная, чугун </t>
  </si>
  <si>
    <t>22:72:060304:35</t>
  </si>
  <si>
    <t>скважина (глубина 700 м)</t>
  </si>
  <si>
    <t>скважина</t>
  </si>
  <si>
    <t>для эксплуатации скважины БР 213</t>
  </si>
  <si>
    <t xml:space="preserve">для эксплуатации скважин куст 2, № 4803, № 4263, № 4264 </t>
  </si>
  <si>
    <t>для эксплуатации артезианской скважины № 1-360 с павильоном</t>
  </si>
  <si>
    <t>для эксплуатации артезианской скважины № 1-96, куст 5</t>
  </si>
  <si>
    <t>для эксплуатации артезианской скважины БР 213</t>
  </si>
  <si>
    <t>для эксплуатации артезианской скважины № 1-189 с павильоном</t>
  </si>
  <si>
    <t>для эксплуатации артезианской скважины № 1-190 с павильоном</t>
  </si>
  <si>
    <t>для эксплуатации скважины № 4638 (70м)</t>
  </si>
  <si>
    <t>для эксплуатации артезианской скважины № 1-337с павильоном</t>
  </si>
  <si>
    <t>для эксплуатации артезианской скважины фильтровой № 1-89</t>
  </si>
  <si>
    <t>для эксплуатации артезианской скважины № 1-606</t>
  </si>
  <si>
    <t>для эксплуатации скважины 4641</t>
  </si>
  <si>
    <t>для эксплуатации скважины 4640</t>
  </si>
  <si>
    <t>для эксплуатации скважины 4639</t>
  </si>
  <si>
    <t>для эксплуатации скважины 4642 (70 м)</t>
  </si>
  <si>
    <t>22:72:000000:76</t>
  </si>
  <si>
    <t>г.Яровое, Парк Культуры и Отдыха</t>
  </si>
  <si>
    <t>1.2.0173</t>
  </si>
  <si>
    <t>1.2.0231</t>
  </si>
  <si>
    <t>г.Яровое, ул. Пушкина, д.2а</t>
  </si>
  <si>
    <t>22:72:060301:1308</t>
  </si>
  <si>
    <t>1.12.0816</t>
  </si>
  <si>
    <t>Система автоматического полива городского парка Культуры и Отдыха 2-ая очередь</t>
  </si>
  <si>
    <t>инв.10113135. Основные блоки системы: 1). Контроллер Rain Bird ESP-1 шт.; 2). Электромагнитный клапан -6 шт.; 3). Датчик дождя - 1 шт.; 4). Ротор - 6 шт.; 5). Седельный отвод 63*1- 6 шт.; 6). Угловой фитинг - 2 шт.; 7). Т-образный фитинг - 2 шт.; 8). Соединительный фитинг - 3 шт.; 9). Заглушка - 2 шт.</t>
  </si>
  <si>
    <t>1.2.0220</t>
  </si>
  <si>
    <t>1.2.0221</t>
  </si>
  <si>
    <t>1.2.0209</t>
  </si>
  <si>
    <t>1.2.0212</t>
  </si>
  <si>
    <t>1.2.0211</t>
  </si>
  <si>
    <t>1.2.0213</t>
  </si>
  <si>
    <t>1.2.0214</t>
  </si>
  <si>
    <t>1.2.0216</t>
  </si>
  <si>
    <t>1.2.0218</t>
  </si>
  <si>
    <t>1.2.0219</t>
  </si>
  <si>
    <t>1.5.0809</t>
  </si>
  <si>
    <t>1.5.0808</t>
  </si>
  <si>
    <t>1.5.0807</t>
  </si>
  <si>
    <t>1.5.0819</t>
  </si>
  <si>
    <t>1.5.0806</t>
  </si>
  <si>
    <t>1.5.0811</t>
  </si>
  <si>
    <t>1.5.0814</t>
  </si>
  <si>
    <t>1.5.0813</t>
  </si>
  <si>
    <t>1.5.0812</t>
  </si>
  <si>
    <t>1.5.0816</t>
  </si>
  <si>
    <t>1.5.0815</t>
  </si>
  <si>
    <t>1.5.0817</t>
  </si>
  <si>
    <t>1.5.0818</t>
  </si>
  <si>
    <t>1.5.0789</t>
  </si>
  <si>
    <t>1.5.0790</t>
  </si>
  <si>
    <t>1.5.0791</t>
  </si>
  <si>
    <t>1.5.0795</t>
  </si>
  <si>
    <t>1.5.0796</t>
  </si>
  <si>
    <t>1.5.0797</t>
  </si>
  <si>
    <t>1.5.0786</t>
  </si>
  <si>
    <t>1.5.0788</t>
  </si>
  <si>
    <t>1.5.0772</t>
  </si>
  <si>
    <t>1.5.0773</t>
  </si>
  <si>
    <t>1.5.0774</t>
  </si>
  <si>
    <t>1.5.0775</t>
  </si>
  <si>
    <t>1.5.0779</t>
  </si>
  <si>
    <t>1.5.0785</t>
  </si>
  <si>
    <t>1.5.0776</t>
  </si>
  <si>
    <t>1.5.0777</t>
  </si>
  <si>
    <t>1.5.0778</t>
  </si>
  <si>
    <t>1.5.0780</t>
  </si>
  <si>
    <t>1.5.0782</t>
  </si>
  <si>
    <t>1.5.0810</t>
  </si>
  <si>
    <t>1.6.0807</t>
  </si>
  <si>
    <t>1.6.0805</t>
  </si>
  <si>
    <t>1.8.0784</t>
  </si>
  <si>
    <t>1.8.0785</t>
  </si>
  <si>
    <t>1.12.0797</t>
  </si>
  <si>
    <t>1.9.0739</t>
  </si>
  <si>
    <t>1.9.0740</t>
  </si>
  <si>
    <t>1.9.0741</t>
  </si>
  <si>
    <t>1.9.0742</t>
  </si>
  <si>
    <t>1.9.0745</t>
  </si>
  <si>
    <t>1.9.0743</t>
  </si>
  <si>
    <t>1.9.0744</t>
  </si>
  <si>
    <t>1.9.0738</t>
  </si>
  <si>
    <t>1.9.0737</t>
  </si>
  <si>
    <t>1.9.0746</t>
  </si>
  <si>
    <t>1.7.0802</t>
  </si>
  <si>
    <t>1.7.0801</t>
  </si>
  <si>
    <t>1.7.0800</t>
  </si>
  <si>
    <t>1.7.0799</t>
  </si>
  <si>
    <t>1.7.0797</t>
  </si>
  <si>
    <t>1.5.0897</t>
  </si>
  <si>
    <t xml:space="preserve">22:72:020202:410 </t>
  </si>
  <si>
    <t xml:space="preserve">22:72:020202:657 </t>
  </si>
  <si>
    <t>1.7.0798</t>
  </si>
  <si>
    <t xml:space="preserve">22:72:020202:658 </t>
  </si>
  <si>
    <t xml:space="preserve">22:72:020202:656 </t>
  </si>
  <si>
    <t>Литер 21. Подземная, 380В, ААБГ 3*70. Износ - 55 %</t>
  </si>
  <si>
    <t>Литер 31. Сталь 2dх125 мм. Эстакада ж/б опоры. Износ - 60 %</t>
  </si>
  <si>
    <t>Литер 1. Объем - 25,2 куб.м, износ на 20.12.2010 - 15 %</t>
  </si>
  <si>
    <t>г.Яровое, Промзона</t>
  </si>
  <si>
    <t>г.Яровое, ул.Гагарина</t>
  </si>
  <si>
    <t>г.Яровое, мкр.Промзона</t>
  </si>
  <si>
    <t>г.Яровое, установлен по ул. Гагарина, 3в</t>
  </si>
  <si>
    <t>г.Яровое, ул Пушкина, 74</t>
  </si>
  <si>
    <t>г.Яровое, ул Гагарина. 1 в (бокс № 10)</t>
  </si>
  <si>
    <t xml:space="preserve">г.Яровое, ул. Ленина,д. 9а </t>
  </si>
  <si>
    <t>г.Яровое, ул. Кулундинская, 54</t>
  </si>
  <si>
    <t>г.Яровое, квартал А, д.19</t>
  </si>
  <si>
    <t>Кабельная линия эл.передач 0,4 кВт</t>
  </si>
  <si>
    <t>инв.01200009. Ввод № 1, № 2. Кабель силовой АВВГ, трубы асбоцементные. Кап.ремонт 10-2018 от РУ-0,4 кВт ТП-255 до ВРУ 0,4 кВт д/сада № 31</t>
  </si>
  <si>
    <t xml:space="preserve">г.Яровое, кв. "А" д. 13   </t>
  </si>
  <si>
    <t>г.Яровое, квартал "А", д.21, КС</t>
  </si>
  <si>
    <t>ул. Комарова, Кулундинская, от ВК 18 до ВК 13, от ВК 13 до ВК 5</t>
  </si>
  <si>
    <t>1.9.0761</t>
  </si>
  <si>
    <t>22:72:090106:41</t>
  </si>
  <si>
    <t>г.Яровое, ул.Гагарина, д.9, КС</t>
  </si>
  <si>
    <t>ВК 87-ВК 121, ВК 91-ВК 82,ВК 91-ВК 22, ВК 86-Вк 56, ВК 66-ВК 91, до домов кв.Б 22,23, ВК 80, ВК 82-ВК 76; кап.ремонт- замена участка по ул.Гагарина от колодца ВК-76 до ВК-82 (от ул.40 лет Октября до ул.Мира) трубопровода чуг. на п/эт. Д.225 мм =507м и д.110 мм=52м</t>
  </si>
  <si>
    <t>С.И.Шетов</t>
  </si>
  <si>
    <t>Подраздел 1.13 "Автомобильные дороги"</t>
  </si>
  <si>
    <t>1.13.00001.К</t>
  </si>
  <si>
    <t>Автомобильная дорога</t>
  </si>
  <si>
    <t>ул.Яровская</t>
  </si>
  <si>
    <t>ул.Набережная</t>
  </si>
  <si>
    <t>ул.Молодежная</t>
  </si>
  <si>
    <t>1.13.00002.К</t>
  </si>
  <si>
    <t>1.13.00003.К</t>
  </si>
  <si>
    <t>1.13.00004.К</t>
  </si>
  <si>
    <t>1.13.00005.К</t>
  </si>
  <si>
    <t>1.13.00006.К</t>
  </si>
  <si>
    <t>1.13.00007.К</t>
  </si>
  <si>
    <t>1.13.00008.К</t>
  </si>
  <si>
    <t>1.13.00009.К</t>
  </si>
  <si>
    <t>1.13.0010.К</t>
  </si>
  <si>
    <t>1.13.0011.К</t>
  </si>
  <si>
    <t>1.13.0012.К</t>
  </si>
  <si>
    <t>1.13.0013.К</t>
  </si>
  <si>
    <t>1.13.0014.К</t>
  </si>
  <si>
    <t>1.13.0015.К</t>
  </si>
  <si>
    <t>1.13.0016.К</t>
  </si>
  <si>
    <t>1.13.0017.К</t>
  </si>
  <si>
    <t>1.13.0018.К</t>
  </si>
  <si>
    <t>1.13.0019.К</t>
  </si>
  <si>
    <t>1.13.0020.К</t>
  </si>
  <si>
    <t>1.13.0021.К</t>
  </si>
  <si>
    <t>1.13.0022.К</t>
  </si>
  <si>
    <t>1.13.0023.К</t>
  </si>
  <si>
    <t>1.13.0024.К</t>
  </si>
  <si>
    <t>1.13.0025.К</t>
  </si>
  <si>
    <t>1.13.0026.К</t>
  </si>
  <si>
    <t>1.13.0027.К</t>
  </si>
  <si>
    <t>1.13.0028.К</t>
  </si>
  <si>
    <t>1.13.0029.К</t>
  </si>
  <si>
    <t>1.13.0030.К</t>
  </si>
  <si>
    <t>1.13.0031.К</t>
  </si>
  <si>
    <t>1.13.0032.К</t>
  </si>
  <si>
    <t>1.13.0033.К</t>
  </si>
  <si>
    <t>1.13.0034.К</t>
  </si>
  <si>
    <t>1.13.0035.К</t>
  </si>
  <si>
    <t>1.13.0036.К</t>
  </si>
  <si>
    <t>1.13.0037.К</t>
  </si>
  <si>
    <t>1.13.0038.К</t>
  </si>
  <si>
    <t>1.13.0039.К</t>
  </si>
  <si>
    <t>1.13.0040.К</t>
  </si>
  <si>
    <t>1.13.0041.К</t>
  </si>
  <si>
    <t>1.13.0042.К</t>
  </si>
  <si>
    <t>1.13.0043.К</t>
  </si>
  <si>
    <t>1.13.0044.К</t>
  </si>
  <si>
    <t>1.13.0045.К</t>
  </si>
  <si>
    <t>1.13.0046.К</t>
  </si>
  <si>
    <t>1.13.0047.К</t>
  </si>
  <si>
    <t>1.13.0048.К</t>
  </si>
  <si>
    <t>1.13.0049.К</t>
  </si>
  <si>
    <t>1.13.0050.К</t>
  </si>
  <si>
    <t>1.13.0051.К</t>
  </si>
  <si>
    <t>1.13.0052.К</t>
  </si>
  <si>
    <t>1.13.0053.К</t>
  </si>
  <si>
    <t>1.13.0054.К</t>
  </si>
  <si>
    <t>1.13.0055.К</t>
  </si>
  <si>
    <t>1.13.0056.К</t>
  </si>
  <si>
    <t>1.13.0057.К</t>
  </si>
  <si>
    <t>1.13.0058.К</t>
  </si>
  <si>
    <t>1.13.0059.К</t>
  </si>
  <si>
    <t>1.13.0060.К</t>
  </si>
  <si>
    <t>1.13.0061.К</t>
  </si>
  <si>
    <t>1.13.0062.К</t>
  </si>
  <si>
    <t>1.13.0063.К</t>
  </si>
  <si>
    <t>1.13.0064.К</t>
  </si>
  <si>
    <t>1.13.0065.К</t>
  </si>
  <si>
    <t>инв. 89001002 (оценка 2011). Глубина-290 м, насос ЭЦВ-10-63-150с БР-491с питающ.кабелем и станц.управления</t>
  </si>
  <si>
    <t>ТК-311, кв-л В, д.2</t>
  </si>
  <si>
    <t>ТК-327, кв-л В, д.3</t>
  </si>
  <si>
    <t>ТК-327, кв-л В, д.4</t>
  </si>
  <si>
    <t>ТК-337, кв-л В, д.5</t>
  </si>
  <si>
    <t>ТК-338, кв-л В, д.6</t>
  </si>
  <si>
    <t>ТК-339, кв-л В, д.7, 12</t>
  </si>
  <si>
    <t>ТК-332, кв-л В, д.8, 9</t>
  </si>
  <si>
    <t>ТК-333, кв-л В, д.10</t>
  </si>
  <si>
    <t>ТК-340 кв-л В, д.8, 14, 15, 16</t>
  </si>
  <si>
    <t>ТК-342, кв-л В, д.29</t>
  </si>
  <si>
    <t>ТК-287,кв.А,34</t>
  </si>
  <si>
    <t>ТК-305,кв.А,35</t>
  </si>
  <si>
    <t>г.Яровое, северная часть застроенной территории ВС</t>
  </si>
  <si>
    <t>г.Яровое, квартал А, ВС</t>
  </si>
  <si>
    <t>г.Яровое, квартал Б, ВС</t>
  </si>
  <si>
    <t>г.Яровое, квартал В, ВС</t>
  </si>
  <si>
    <t>г.Яровое, юго-восточная часть застроенной территории, ВС</t>
  </si>
  <si>
    <t>г.Яровое, северо-западная часть застроенной территории, ВС</t>
  </si>
  <si>
    <t>труба п/эт. д.110 мм. мкр."Учхоз", от ВК27 до ВК16 ул.Набережная, от ВК 27 ПГ4; от ВК6 до ВК1 по ул.Новая; от ВК1 до ВК16 по ул. Молодежная</t>
  </si>
  <si>
    <t>г.Яровое, юго-западная часть застроенной территории, ВС</t>
  </si>
  <si>
    <t>1.8.0721</t>
  </si>
  <si>
    <t>Сети холодного водоснабжения</t>
  </si>
  <si>
    <t>1.8.0722</t>
  </si>
  <si>
    <t>МБДОУ ЦРР - д/с № 32</t>
  </si>
  <si>
    <t>22:72:060201:2263</t>
  </si>
  <si>
    <t>Алтайский край, городской округ город Яровое, город Яровое, квартал "В", д.19, ВС</t>
  </si>
  <si>
    <t>1.8.0723</t>
  </si>
  <si>
    <t>Алтайский край, городской округ город Яровое, город Яровое, квартал "Б", д.31, ВС</t>
  </si>
  <si>
    <t>Алтайский край, городской округ город Яровое, город Яровое, квартал "Б", д.35, ВС</t>
  </si>
  <si>
    <t>г.Яровое, квартал "Б" и юго-восточная часть застроенной территории г.Яровое, КС</t>
  </si>
  <si>
    <t>22:72:060202:99</t>
  </si>
  <si>
    <t>Алтайский край, городской округ город Яровое, г.Яровое, ул. Кулундинская, д.54, ВС</t>
  </si>
  <si>
    <t>Алтайский край, городской округ город Яровое, город Яровое, квартал "В", д.32, ВС</t>
  </si>
  <si>
    <t>1.8.0724</t>
  </si>
  <si>
    <t>Алтайский край, городской округ город Яровое, г.Яровое, ул. Гагарина, д.1, ВС</t>
  </si>
  <si>
    <t xml:space="preserve">МБУ СП "Спортивная школа" г.Яровое </t>
  </si>
  <si>
    <t>22:72:060403:1447</t>
  </si>
  <si>
    <t>22:72:070501:141</t>
  </si>
  <si>
    <t>Алтайский край, городской округ город Яровое, город Яровое, ул. 40 лет Октября, 1д, ВС</t>
  </si>
  <si>
    <t>г.Яровое, м-н "Западный", ВС</t>
  </si>
  <si>
    <t>22:72:060401:572</t>
  </si>
  <si>
    <t>1.7.0978</t>
  </si>
  <si>
    <t>22:72:020202:218</t>
  </si>
  <si>
    <t>22:72:020202:273</t>
  </si>
  <si>
    <t>г.Яровое, комплекс ТЭЦ-ул.Барнаульская, ТС</t>
  </si>
  <si>
    <t>г.Яровое, комплекс ТЭЦ-ул.Больничная, ТС</t>
  </si>
  <si>
    <t>г.Яровое, квартал Б, ТС</t>
  </si>
  <si>
    <t>г.Яровое, юго-западная часть застроенной территории, ТС</t>
  </si>
  <si>
    <t>От ТК-200 до земельного участка (дом № 21-25 ул. Верещагина)</t>
  </si>
  <si>
    <t>От ТК-209 до земельного участка (дом № 33-35 ул. Пушкина)</t>
  </si>
  <si>
    <t>От ТК-220 до земельного участка (дом № 48-56 ул. Заводская)</t>
  </si>
  <si>
    <t>От ТК-220 до земельного участка (дом № 1 ул. Барнаульская)</t>
  </si>
  <si>
    <t>От ТК-221 до земельного участка (дом № 42-48 ул. Верещагина)</t>
  </si>
  <si>
    <t>От ТК-225 до земельного участка (дом № 16, дома № 57-61 ул. Первомайская, ул. Барнаульская, д.14, 16)</t>
  </si>
  <si>
    <t>От ТК-244 до земельного участка (дом № 73-77 ул. Пушкина)</t>
  </si>
  <si>
    <t>От ТК-248 до земельного участка (дом № 15 ул. Строительная, дом № 63-71 ул. Первомайская)</t>
  </si>
  <si>
    <t>От ТК-264а до земельного участка (дома № 89-105 ул. Первомайская)</t>
  </si>
  <si>
    <t>От ТК-266 до земельного участка (дом № 8 ул. Садовая, дома № 89-97 ул. Кирова)</t>
  </si>
  <si>
    <t>22:72:020202:274</t>
  </si>
  <si>
    <t>От ТК-259 до земельного участка (дом № 25 ул. Садовая, дом № 82-88 ул. Верещагина)</t>
  </si>
  <si>
    <t>От ТК-258 до земельного участка (дом № 77-87 ул. Верещагина)</t>
  </si>
  <si>
    <t>г.Яровое, восточная часть застроенной территории г.Яровое, ТС</t>
  </si>
  <si>
    <t>1.8.0792</t>
  </si>
  <si>
    <t>Алтайский край, городской округ город Яровое, г.Яровое, кв. "А", д.43а, ВС</t>
  </si>
  <si>
    <t>1.8.0793</t>
  </si>
  <si>
    <t>1.8.0794</t>
  </si>
  <si>
    <t>Алтайский край, городской округ город Яровое, г.Яровое, кв. "А", д.19, ВС</t>
  </si>
  <si>
    <t>22:72:090203:50</t>
  </si>
  <si>
    <t>22:72:00000:91</t>
  </si>
  <si>
    <t>22:72:060302:1017</t>
  </si>
  <si>
    <t>МБУК "Музей истории г.Яровое"</t>
  </si>
  <si>
    <t xml:space="preserve">от ПСНС № 6 до ТК 345 </t>
  </si>
  <si>
    <t>1.8.0795</t>
  </si>
  <si>
    <t>Алтайский край, городской округ город Яровое, г.Яровое, кв. "Б", д.37, ВС</t>
  </si>
  <si>
    <t>22:72:090106:42</t>
  </si>
  <si>
    <t>1.1.0321.К</t>
  </si>
  <si>
    <t>22:72:020202:135</t>
  </si>
  <si>
    <t>для размещения трансформаторной подстанции № 140</t>
  </si>
  <si>
    <t>22:72:060304:36</t>
  </si>
  <si>
    <t>1.6.0815</t>
  </si>
  <si>
    <t>1.6.0816</t>
  </si>
  <si>
    <t>Комплекс № 5. Сети электроснабжения централизованной системы теплоснабжения города</t>
  </si>
  <si>
    <t>Комплекс № 4. Электрические сети города (селитебная зона)</t>
  </si>
  <si>
    <t>Алтайский край, г.Яровое, ул. Гагарина, д.9, ВС</t>
  </si>
  <si>
    <t>22:72:060302:1010</t>
  </si>
  <si>
    <t>1.5.0900.К</t>
  </si>
  <si>
    <t>Ограждения в зоне пешеходных переходов по ул.Мира ( шк.№ 12, № 14)</t>
  </si>
  <si>
    <t>22:72:060201:2264</t>
  </si>
  <si>
    <t>1.1.0304.К</t>
  </si>
  <si>
    <t>1.1.0300.К</t>
  </si>
  <si>
    <t>1.1.0301.К</t>
  </si>
  <si>
    <t>1.1.0302.К</t>
  </si>
  <si>
    <t>1.1.0303.К</t>
  </si>
  <si>
    <t>1.12.0406.К</t>
  </si>
  <si>
    <t>1.12.0387.К</t>
  </si>
  <si>
    <t>МБУ "СОЦ"</t>
  </si>
  <si>
    <t>1.5.0380</t>
  </si>
  <si>
    <t>1.5.0069</t>
  </si>
  <si>
    <t>г.Яровое, ул. Гагарина, д.9</t>
  </si>
  <si>
    <t>1.5.0901.К</t>
  </si>
  <si>
    <t>Площадка для остановки школьного автобуса</t>
  </si>
  <si>
    <t>г.Яровое, между кв. "В", д.19 и проезжей частью ул.Мира</t>
  </si>
  <si>
    <t>1.1.0322.К</t>
  </si>
  <si>
    <t>22:72:020202:833</t>
  </si>
  <si>
    <t>Российская Федерация, Алтайский край, городской округ город Яровое, город Яровое, Промзона микрорайон, земельный участок № 47</t>
  </si>
  <si>
    <t>1.5.0902.К</t>
  </si>
  <si>
    <t xml:space="preserve">Ограждение металлическое с поручнями </t>
  </si>
  <si>
    <t xml:space="preserve">инв.110136000025. </t>
  </si>
  <si>
    <t>1.12.0817.К</t>
  </si>
  <si>
    <t xml:space="preserve">Скамья индивидуальная </t>
  </si>
  <si>
    <t>инв.11013000026.</t>
  </si>
  <si>
    <t xml:space="preserve">г.Яровое, с северной стороны д.12 кв.Б </t>
  </si>
  <si>
    <t>1.8.0796</t>
  </si>
  <si>
    <t>1.8.0797</t>
  </si>
  <si>
    <t>1.8.0798</t>
  </si>
  <si>
    <t>д.219 мм, сталь.</t>
  </si>
  <si>
    <t>Алтайский край, г. Яровое, кв-л А, д.21, ВС</t>
  </si>
  <si>
    <t>Алтайский край, г. Яровое, территория промышленной площадки, от колодца В-72 до колодца ПГ-78</t>
  </si>
  <si>
    <t>д.100, п/эт.</t>
  </si>
  <si>
    <t>Алтайский край, г. Яровое, территория промышленной площадки, от колодца ПГ-78 до колодца В-93</t>
  </si>
  <si>
    <t>Алтайский край, г. Яровое, территория промышленной площадки, от колодца В-58 до колодца ПГ-23</t>
  </si>
  <si>
    <t>Сибирское управление федеральной службы по экологическому технологическому и атомному надзору - аренда пом.№ 6 - 16,9 кв.м, пом.№ 11 - 22,8 кв.м</t>
  </si>
  <si>
    <t>инв.13600594. Провод А35 5*35-1800м, провод А35 4*35-1200м, провод А35 2*35-300м на ж/б опорах</t>
  </si>
  <si>
    <t>д.76 мм, надземная сталь</t>
  </si>
  <si>
    <t>г.Яровое, ул.Мира (шк.№ 12, № 14)</t>
  </si>
  <si>
    <t xml:space="preserve">Воздушная линия электропередач наружного освещения ВЛ 0,38 кВ со светильниками светодиодными  </t>
  </si>
  <si>
    <t>г.Яровое, по ул.Социалистическая, ул. Комсомольская</t>
  </si>
  <si>
    <t xml:space="preserve">Светильники светодиодные - 3 шт.  На опорах ж/б центрифугированным (5 шт.) от опоры № 14 по ул.Солнечная (ул.Комсомольская) и от опоры № 10 по ул.Перекопская (ул.Социалистическая). Провод самонесущий изолированный для воздушных линий электропередач с алюминивыми жилами марки СИП -4 2х16-0,6/1,0. </t>
  </si>
  <si>
    <t xml:space="preserve">Воздушная линия электропередач наружного освещения ВЛ 0,38 кВ со светильником светодиодным  </t>
  </si>
  <si>
    <t>г.Яровое, по ул.Каниболоцкого (МКД "А" - 28)</t>
  </si>
  <si>
    <t xml:space="preserve">Светильник светодиодный - 1 шт.  Провод самонесущий изолированный для воздушных линий электропередач с алюминивыми жилами марки СИП -4 2х16-0,6/1,0. </t>
  </si>
  <si>
    <t>Спорткорпус</t>
  </si>
  <si>
    <t>22:72:080202:52</t>
  </si>
  <si>
    <t xml:space="preserve"> инв. № 01010001.  Этажность - 4,  в т.ч. 1 подземный</t>
  </si>
  <si>
    <t xml:space="preserve">Воздушная линия электропередач наружного освещения со светильниками светодиодными  </t>
  </si>
  <si>
    <t>г.Яровое, микроорайон "Северный" по ул.Крымская, Степная, пересечение ул.Степная-Звездная, Бийская-Звездная</t>
  </si>
  <si>
    <t>г.Яровое, микроорайон "Михайловка" по ул.Покровская</t>
  </si>
  <si>
    <t>Светильник светодиодный - 4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</si>
  <si>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Светильник светодиодный - 2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</si>
  <si>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 xml:space="preserve">МБУ "СОЦ" </t>
  </si>
  <si>
    <t>1.6.0817</t>
  </si>
  <si>
    <t>1.6.0818</t>
  </si>
  <si>
    <t>1.6.0819</t>
  </si>
  <si>
    <t>1.6.0820</t>
  </si>
  <si>
    <t>Покрытие: асфальто-бетонное - 2,5 км; грунтовое -2,1 км</t>
  </si>
  <si>
    <t>Покрытие: асфальто-бетонное - 2,2 км; грунтовое -1,2 км</t>
  </si>
  <si>
    <t>Покрытие: асфальто-бетонное - 0,8 км; грунтовое -2,4 км</t>
  </si>
  <si>
    <t>Покрытие: асфальто-бетонное - 0,9 км</t>
  </si>
  <si>
    <t>Покрытие: асфальто-бетонное - 1,9 км</t>
  </si>
  <si>
    <t>Покрытие: асфальто-бетонное - 1,8 км</t>
  </si>
  <si>
    <t>Покрытие: грунтовое - 0,6 км</t>
  </si>
  <si>
    <t>Покрытие: асфальто-бетонное - 0,2 км</t>
  </si>
  <si>
    <t>Покрытие: асфальто-бетонное - 2,4 км</t>
  </si>
  <si>
    <t xml:space="preserve">ул.Алтайская </t>
  </si>
  <si>
    <t>Покрытие: асфальто-бетонное - 1,3 км</t>
  </si>
  <si>
    <t>Покрытие: асфальто-бетонное - 1,4 км</t>
  </si>
  <si>
    <t>Покрытие: асфальто-бетонное - 2,6 км</t>
  </si>
  <si>
    <t>Покрытие: асфальто-бетонное - 3,0 км</t>
  </si>
  <si>
    <t>Покрытие: грунтовое - 0,9 км</t>
  </si>
  <si>
    <t>Покрытие: грунтовое - 1,0 км</t>
  </si>
  <si>
    <t>Покрытие: грунтовое - 0,4 км</t>
  </si>
  <si>
    <t>Покрытие: грунтовое - 0,2 км</t>
  </si>
  <si>
    <t>Покрытие: грунтовое - 0,5 км</t>
  </si>
  <si>
    <t>Покрытие: грунтовое - 0,8 км</t>
  </si>
  <si>
    <t>Покрытие: грунтовое - 3,0 км</t>
  </si>
  <si>
    <t>Покрытие: грунтовое - 4,9 км</t>
  </si>
  <si>
    <t>Покрытие: асфальто-бетонное - 2,5 км</t>
  </si>
  <si>
    <t>Покрытие: асфальто-бетонное - 0,5 км</t>
  </si>
  <si>
    <t>Покрытие: асфальто-бетонное - 0,7 км</t>
  </si>
  <si>
    <t>Покрытие: асфальто-бетонное - 0,3 км</t>
  </si>
  <si>
    <t>Покрытие: грунтовое - 3,2 км</t>
  </si>
  <si>
    <t>Покрытие: грунтовое - 4,0 км</t>
  </si>
  <si>
    <t>Покрытие: грунтовое - 4,7 км</t>
  </si>
  <si>
    <t>Покрытие: грунтовое - 1,6 км</t>
  </si>
  <si>
    <t>Покрытие: грунтовое - 6,4 км</t>
  </si>
  <si>
    <t>Покрытие: грунтовое - 3,5 км</t>
  </si>
  <si>
    <t>Покрытие: грунтовое - 8,4 км</t>
  </si>
  <si>
    <t>Покрытие: асфальто-бетонное - 4,5 км</t>
  </si>
  <si>
    <t>Покрытие: асфальто-бетонное - 5,8 км</t>
  </si>
  <si>
    <t>1.13.0066.К</t>
  </si>
  <si>
    <t>1.13.0067.К</t>
  </si>
  <si>
    <t>1.13.0068.К</t>
  </si>
  <si>
    <t>1.13.0069.К</t>
  </si>
  <si>
    <t>1.13.0070.К</t>
  </si>
  <si>
    <t>1.13.0071.К</t>
  </si>
  <si>
    <t>Покрытие: асфальто-бетонное - 0,45 км; грунтовое - 0,45 км</t>
  </si>
  <si>
    <t>Покрытие: асфальто-бетонное - 2,8 км. От поста ГАИ до свинокомплекса</t>
  </si>
  <si>
    <t>ул.Пушкина, ул.Менделеева, ул.Верещагина, ул.Первомайская, ул.Кирова, ул.Заводская от Алтайская до ул.Чапаева, ул.Цветочная, ул.Зеленая, ул.Партизанская, ул.Заводская, ул.Чапаева</t>
  </si>
  <si>
    <t>ООО "Феникс" Н.Я.Берх</t>
  </si>
  <si>
    <t>1.5.0903.К</t>
  </si>
  <si>
    <t>Проезды внутриквартальные квартал "Б"</t>
  </si>
  <si>
    <t>1.5.0904.К</t>
  </si>
  <si>
    <t>Тротуарные дорожки квартал "Б"</t>
  </si>
  <si>
    <t>инв.11012000009. Покрытие - тротуарная плитка, ширина - 1,6 м</t>
  </si>
  <si>
    <t>г.Яровое, кв."Б", района магазина "Базис"</t>
  </si>
  <si>
    <t>Детская площадка квартал "Б"</t>
  </si>
  <si>
    <t>1.5.905.К</t>
  </si>
  <si>
    <t>1.5.0906.К</t>
  </si>
  <si>
    <t>Спортивная площадка квартал "Б"</t>
  </si>
  <si>
    <t>г.Яровое, квартал "Б", возле домов 16, 17</t>
  </si>
  <si>
    <t>1.6.0821.К</t>
  </si>
  <si>
    <t>г.Яровое, ул.Вольфа, ул.Российская, ул.Пограничная</t>
  </si>
  <si>
    <t xml:space="preserve">воздушная линия электроснабжения от опоры № 15 фидера № 4 КТП-10/04кВ № 246. Опоры ж/б промежуточные - 11 шт.; опоры ж/б угловые анкерные - 2 шт.; опоры ж/б анкерные концевые - 1 шт. Провод самонесущий изолированный для воздушных линий электропередач с алюминивыми жилами марки СИП -4 4*50-06,/1,0
</t>
  </si>
  <si>
    <t>Трубопровод</t>
  </si>
  <si>
    <t>г.Яровое, кв.Б (по периметру клумбы возле магазина "Базис, Мария-Ра)</t>
  </si>
  <si>
    <t xml:space="preserve">Российская Федерация, Алтайский край, г.Яровое, кв-л А, д.40, ТС </t>
  </si>
  <si>
    <t xml:space="preserve">Российская Федерация, Алтайский край, г.Яровое, кв-л В, д. 32, ТС </t>
  </si>
  <si>
    <t xml:space="preserve">Российская Федерация, Алтайский край, г.Яровое, квартал "А", д. 13, ТС  </t>
  </si>
  <si>
    <t xml:space="preserve">Российская Федерация, Алтайский край, г.Яровое, квартал "А", д. 42, ТС    </t>
  </si>
  <si>
    <t>Российская Федерация, Алтайский край, г.Яровое, ул.Кулундинская, д.54, ТС</t>
  </si>
  <si>
    <t>Российская Федерация, Алтайский край, г.Яровое, ул. 40 лет Октября, д.1д, ТС</t>
  </si>
  <si>
    <t>Российская Федерация, Алтайский край, г.Яровое, ул.Ленина, д.9, ТС</t>
  </si>
  <si>
    <t>Российская Федерация, Алтайский край, г.Яровое, кв-л А, д.19, ТС</t>
  </si>
  <si>
    <t xml:space="preserve">Российская Федерация, Алтайский край, г.Яровое, кв-л Б, д.37, ТС </t>
  </si>
  <si>
    <t>Российская Федерация, Алтайский край, г.Яровое, квартал Б д.35, ТС</t>
  </si>
  <si>
    <t>Российская Федерация, Алтайский край, г.Яровое, кв-л Б, д.31, ТС</t>
  </si>
  <si>
    <t>Российская Федерация, Алтайский край, г.Яровое, квартал "А" д.21, ТС</t>
  </si>
  <si>
    <t>Российская Федерация, Алтайский край, г.Яровое, ул.Гагарина, д.1, ТС</t>
  </si>
  <si>
    <t>1.1.0323.К</t>
  </si>
  <si>
    <t>22:72:010912:5</t>
  </si>
  <si>
    <t>для ведения садоводства</t>
  </si>
  <si>
    <t>Российская Федерация, Алтайский край, г.Яровое, СНТ "Химик-1", ул.№№ 3,4, №№ 90,111 1997 года нареза</t>
  </si>
  <si>
    <t>Алтайский край г.Яровое, ул.Гагарина,7</t>
  </si>
  <si>
    <t>Алтайский край г.Яровое, ул.Гагарина,7 (гараж № 7)</t>
  </si>
  <si>
    <t>г.Яровое, кв-л Б, д. 35</t>
  </si>
  <si>
    <t>г.Яровое, кв-л Б, д. 37</t>
  </si>
  <si>
    <t>Алтайский край, г.Яровое, кв-л Б, д. 31</t>
  </si>
  <si>
    <t>Алтайский край, г.Яровое, кв-л А, д. 42</t>
  </si>
  <si>
    <t>Алтайский край, г.Яровое, кв-л А, д. 13</t>
  </si>
  <si>
    <t>Алтайский край, г.Яровое, кв-л В, д. 32</t>
  </si>
  <si>
    <t>г.Яровое, Парк культуры и отдыха</t>
  </si>
  <si>
    <t>Этажность - 1.                              Аренда: Рег.управление № 81 ФМБА России (бокс №2)- 20,02 м.кв.                     Безвозмездное пользование: МБУ "Инфоцентр г.Яровое" нежилое пом.№ 10 - 20,3 кв.м; Комитет администрации г.Яровое по образованию пом.№ 12 - 50,2 кв.м, пом №7 - 20 кв.м</t>
  </si>
  <si>
    <t>г.Яровое, ул. 40 лет Октября, 1д</t>
  </si>
  <si>
    <t>г.Яровое, ул.Ленина, 9</t>
  </si>
  <si>
    <t>г.Яровое, кв-л А, д. 40</t>
  </si>
  <si>
    <t>Российская Федерация, Алтайский край, г.Яровое, ул. Гагарина, д.1</t>
  </si>
  <si>
    <t>Алтайский край, г.Яровое, ул. Гагарина, д.9, ТС</t>
  </si>
  <si>
    <t>г.Яровое, Северная магистраль, скважина № 35</t>
  </si>
  <si>
    <t>г. Яровое, пл.Предзаводская,2</t>
  </si>
  <si>
    <t>г.Яровое, квартал В, ТС</t>
  </si>
  <si>
    <t>г.Яровое, ул.Алтайская от Заводской  до 40 лет Октября - 756 м.п., ул.Заводская от Алтайской  до Гагарина-404 м.п, ул.Первомайская от Алтайская до столбов - 305 м.п, по ул.Верещагина  от Алтайская до Ленина -288 м.п.</t>
  </si>
  <si>
    <t xml:space="preserve"> г Яровое, мкр Промзона</t>
  </si>
  <si>
    <t xml:space="preserve">г Яровое, мкр Промзона </t>
  </si>
  <si>
    <t>1.5.0781</t>
  </si>
  <si>
    <t xml:space="preserve">г.Яровое, пл.Предзаводская, д.2 </t>
  </si>
  <si>
    <t xml:space="preserve">22:72:020202:678  </t>
  </si>
  <si>
    <t>г.Яровое, ул.Заводская, артезианская скважина фильтровая БР 218, куст</t>
  </si>
  <si>
    <t>г.Яровое, ул.Гагарина, артезианская скважина БР 225, куст</t>
  </si>
  <si>
    <t>г.Яровое, район СНТ "Химик", артезианская скважина БР 213, куст</t>
  </si>
  <si>
    <t xml:space="preserve">г.Яровое, восточная часть города, скважина 4132 (300 м), куст 6а </t>
  </si>
  <si>
    <t xml:space="preserve">г.Яровое, ул.Заводская, скважина 4656 (300 м), куст 1а </t>
  </si>
  <si>
    <t>г.Яровое, район СНТ "Химик", артезианская скважина БР 214</t>
  </si>
  <si>
    <t>г.Яровое, ул.Заводская, скважина № 4803</t>
  </si>
  <si>
    <t>г.Яровое, кв."Б", ограниченная ул.40 лет Октября, территория жилых МКД № 10,12,16,17,37</t>
  </si>
  <si>
    <t>г.Яровое, ул.Гагарина,14</t>
  </si>
  <si>
    <t>г.Яровое, ул.Заводская,10</t>
  </si>
  <si>
    <t xml:space="preserve">г.Яровое, Парк культуры и отдыха </t>
  </si>
  <si>
    <t>г.Яровое, кв-л В, д. 19</t>
  </si>
  <si>
    <t>г.Яровое, ул. Кулундинская, 51</t>
  </si>
  <si>
    <t>г.Яровое, ул. Алтайская, 39</t>
  </si>
  <si>
    <t xml:space="preserve">22:72:020202:638 </t>
  </si>
  <si>
    <t>г.Яровое, кв. Б, д.32/6</t>
  </si>
  <si>
    <t>г.Яровое, пл.Предзаводская, 2</t>
  </si>
  <si>
    <t>г. Яровое, район СНТ "Химик", артез. скв. № 1-606, куст</t>
  </si>
  <si>
    <t xml:space="preserve">г.Яровое, район СНТ "Химик", скважина 4638 </t>
  </si>
  <si>
    <t>г.Яровое, район СНТ "Химик", скважина 4639</t>
  </si>
  <si>
    <t>Литер XV. Куст, глубина 70м. инв.№ 01:430:003:000002430, (кадастр.номер зем.уч.22:72:020101:66, S = 25 м3)</t>
  </si>
  <si>
    <t>г.Яровое, район СНТ "Химик", скважина 4640</t>
  </si>
  <si>
    <t>г.Яровое, район СНТ "Химик", скважина 4641</t>
  </si>
  <si>
    <t>г.Яровое, район СНТ "Химик", скважина 4642</t>
  </si>
  <si>
    <t>г. Яровое, район СНТ "Химик", артез. скв. № 1-190 с павильоном</t>
  </si>
  <si>
    <t>г. Яровое, район СНТ "Химик", артез.скв. фильтровая № 1-89</t>
  </si>
  <si>
    <t>г. Яровое, район СНТ "Химик", артез.скв. фильтровая № 1-189</t>
  </si>
  <si>
    <t>г. Яровое, район СНТ "Химик", артез. скв. № 1-337 с павильоном</t>
  </si>
  <si>
    <t>г.Яровое, ул. Гагарина, артез. скв. БР 212, куст</t>
  </si>
  <si>
    <t>г. Яровое, район СНТ "Химик", скважина 4686(800м)</t>
  </si>
  <si>
    <t>г. Яровое, восточная часть города - водозабор</t>
  </si>
  <si>
    <t>г. Яровое, район СНТ "Химик", артез.скважина № 1-96, куст 5</t>
  </si>
  <si>
    <t>г.Яровое, район СНТ "Химик", артез.скважина № 1-360 с павильоном</t>
  </si>
  <si>
    <t>г.Яровое, район СНТ "Химик", артез.скважина № 1-200 с павильоном</t>
  </si>
  <si>
    <t>г.Яровое, ул.Заводская, скважина 4264 (150 м) куст 2з</t>
  </si>
  <si>
    <t>г.Яровое, ул.Заводская, скважина 4263 (300 м) куст 2а</t>
  </si>
  <si>
    <t>г.Яровое, ул.Заводская, скважина 4657 (150 м) куст 1з</t>
  </si>
  <si>
    <t xml:space="preserve">г.Яровое, восточная часть города, скважина 4141 (150 м) куст 6а </t>
  </si>
  <si>
    <t>г.Яровое, район СНТ "Химик", артез.скважина № 1-191 с павильоном</t>
  </si>
  <si>
    <t>9 пожарно-спасательный отряд ФПС ГПС Главного управления Министрства РФ по делам ГО и ЧС</t>
  </si>
  <si>
    <t xml:space="preserve">22:72:070501:48 </t>
  </si>
  <si>
    <t>22:72:060403:1450</t>
  </si>
  <si>
    <t>1.1.0324.К</t>
  </si>
  <si>
    <t>22:72:060403:1451</t>
  </si>
  <si>
    <t>Российская Федерация, Алтайский край, городской округ город Яровое, город Яровое, квартал Б, земельный участок №37</t>
  </si>
  <si>
    <t>самонесущий изолированный провод сечением 3х70+1х54,6-0,6/1, смонтированная на 19 железобетонных стойках</t>
  </si>
  <si>
    <t>г.Яровое, по ул.Целинная СНТ "Химик-1", от ТП-214 до железобетонной стойки № 15</t>
  </si>
  <si>
    <t>Воздушная линия изолированная ВЛИ-0,4 кВ</t>
  </si>
  <si>
    <t>1.6.0822</t>
  </si>
  <si>
    <t>1.2.0232.К</t>
  </si>
  <si>
    <t>г.Яровое, ул.Пушкина, д.8, гараж 3</t>
  </si>
  <si>
    <t>22:72:070501:44</t>
  </si>
  <si>
    <t>инв.13600903. от скважины № 9 до ТЭЦ  МУП "ЯТЭК". Система водовода прямоточная, подземная, тупиковая, выполнена бесканальным способом прокладки в траншее. Глубина - 2,7 м. Входит: наружная сеть водопровода, водомерный узел, запорная арматура. Трубы п/эт. д.125*7,4, потребный напор на вводе 65,64 м, расход 60 м3/ч</t>
  </si>
  <si>
    <t xml:space="preserve">Российская Федерация, Алтайский край, городской округ город Яровое, город Яровое, ул.Заводская, сооружение 9, ВС </t>
  </si>
  <si>
    <t>1.1.0325.К</t>
  </si>
  <si>
    <t>Эксплуатация ТЭЦ</t>
  </si>
  <si>
    <t>край Алтайский, г.Яровое, пл. Предзаводская, дом 2/19</t>
  </si>
  <si>
    <t xml:space="preserve">Литер 108. Капитальный ремонт 09-2017: замена надземного участка трубопровода на ф 630мм - 456 м. 09-2018 кап.ремонт: замена надземного участка трубопровода с ф820 на ф630 мм - 227,5м . 01-2020 модернизация СМР участка от мекущей задвижки "СУ-27" до компенсатора "Добро пожаловать" протяженностью 26,4м, задвижка Ду 600 РУ 25. Модернизация участка от секущей задвижки "СУ-27" до компенсатора "Добро пожаловать" 273,6 м </t>
  </si>
  <si>
    <t>г.Яровое, от поста 7 до СУ-27</t>
  </si>
  <si>
    <t>Сеть уличного освещения ТЭЦ ВЛИ 0,4 кВ</t>
  </si>
  <si>
    <t>инв.13601808. Железобетонная стойка СВ 95 и изгибающим моментом- 19 шт., светильник РКУ-02-250-003 сл стеклом- 6 шт., светильник РКУ-33-400-003- 4 шт., провод СИП-4 4х50- 581 м</t>
  </si>
  <si>
    <t xml:space="preserve">г.Яровое, Предзаводская пл., 2, ТЭЦ </t>
  </si>
  <si>
    <t>1.1.0326.К</t>
  </si>
  <si>
    <t>22:72:070501:41</t>
  </si>
  <si>
    <t>Российская Федерация, Алтайский край, г.Яровое, ул.Пушкина, дом 8, гараж № 3</t>
  </si>
  <si>
    <t>1.5.0907</t>
  </si>
  <si>
    <t>Ограждение для мусорных контейнеров</t>
  </si>
  <si>
    <t>1.5.0908</t>
  </si>
  <si>
    <t>1.5.0909</t>
  </si>
  <si>
    <t>инв.10112022. Размеры - 2,8м*1,8м*2,10м. Изготовлена из профтрубы и профлиста.</t>
  </si>
  <si>
    <t>г.Яровое, квартал "А", д.42</t>
  </si>
  <si>
    <t>инв.10112005. Размеры - 2,8м*1,8м*2,05м. Изготовлена из профтрубы и профлиста.</t>
  </si>
  <si>
    <t>г.Яровое, квартал "Б", д.31</t>
  </si>
  <si>
    <t>г.Яровое, квартал "Б", д.35</t>
  </si>
  <si>
    <t>инв.10112006. Размеры - 2,8м*1,8м*2,105м. Изготовлена из профтрубы и профлиста.</t>
  </si>
  <si>
    <t>1.5.0910</t>
  </si>
  <si>
    <t>инв.10112016. Размеры - 2,77м*1,2м*2,05м. Изготовлена из профтрубы и профлиста.</t>
  </si>
  <si>
    <t>г.Яровое, квартал "В", д.19</t>
  </si>
  <si>
    <t>1.5.0911</t>
  </si>
  <si>
    <t>г.Яровое, квартал "В", д.32</t>
  </si>
  <si>
    <t>инв.10112016. Размеры - 2,8м*1,2м*2,05м. Изготовлена из профтрубы и профлиста.</t>
  </si>
  <si>
    <t>1.5.0912</t>
  </si>
  <si>
    <t>инв.10112007. Размеры - 2,8м*1,21м*2,20м. Изготовлена из профтрубы и профлиста.</t>
  </si>
  <si>
    <t>г.Яровое, квартал "Б", д.37</t>
  </si>
  <si>
    <t>1.5.0913</t>
  </si>
  <si>
    <t>1.5.0914</t>
  </si>
  <si>
    <t>г.Яровое, квартал "А", д.13</t>
  </si>
  <si>
    <t>инв. 10112010. Размеры - 2,81м*1,21м*2,05м. Изготовлена из профтрубы и профлиста.</t>
  </si>
  <si>
    <t>г.Яровое, квартал "А", д.21</t>
  </si>
  <si>
    <t>инв. 10112034. Размеры - 2,8м*1,2м*2,05м. Изготовлена из профтрубы и профлиста.</t>
  </si>
  <si>
    <t>Проезды квартала Б (парк семейного отдыха)</t>
  </si>
  <si>
    <t>г.Яровое, квартал "Б" с восточной стороны ЦНТТУ вдоль ограждания</t>
  </si>
  <si>
    <t>инв.110112000012. Асфальтобетонное покрытие</t>
  </si>
  <si>
    <t>1.5.0915.К</t>
  </si>
  <si>
    <t>1.2.0233</t>
  </si>
  <si>
    <t>г. Яровое, Предзаводская пл, 2/19   ТЭЦ</t>
  </si>
  <si>
    <t xml:space="preserve">Главный корпус ТЭЦ (промышленно-отопительная), 
Литер А2
</t>
  </si>
  <si>
    <t>1.12.0818</t>
  </si>
  <si>
    <t xml:space="preserve">Подъезды, отмостка (ТЭЦ промышленно-отопительная),
Литер А2
</t>
  </si>
  <si>
    <t>инв.10001278. Фундамент - асфальт</t>
  </si>
  <si>
    <t>Главный корпус ТЭЦ 1-я очередь к. 19 (Складское помещение, тепловая электростанция, ТЭЦ, гаражное отделение), Литер А, А1, А6-А10</t>
  </si>
  <si>
    <t>1.2.0234</t>
  </si>
  <si>
    <t>1.2.0235</t>
  </si>
  <si>
    <t>1.2.0236</t>
  </si>
  <si>
    <t>1.2.0237</t>
  </si>
  <si>
    <t>1.2.0238</t>
  </si>
  <si>
    <t>1.2.0239</t>
  </si>
  <si>
    <t>1.2.0240</t>
  </si>
  <si>
    <t xml:space="preserve">Корпус ТЭЦ 3-я очередь щитовая КИП,
Литер А3
</t>
  </si>
  <si>
    <t xml:space="preserve">инв. 10001277. Фундамент – бетонный, 
стены – кирпич, перекрытия -  ЖБИ, 
кровля – мягкая, коммуникации – все.
</t>
  </si>
  <si>
    <t xml:space="preserve">инв.10001276. Фундамент – бетонный, 
стены – кирпич, перекрытия -  ЖБИ, 
кровля – мягкая, коммуникации – все.
</t>
  </si>
  <si>
    <t xml:space="preserve">инв.10001279. Фундамент – бетонный, 
стены – кирпич, перекрытия -  ЖБИ, 
кровля – мягкая, коммуникации – все.
</t>
  </si>
  <si>
    <t>Корпус ТЭЦ – лаборатория, Литер 4</t>
  </si>
  <si>
    <t xml:space="preserve">инв.10001280. Фундамент – бетонный, 
стены – кирпич, перекрытия -  ЖБИ, 
кровля – мягкая, коммуникации – все.
</t>
  </si>
  <si>
    <t>1.12.0819</t>
  </si>
  <si>
    <t xml:space="preserve">Галерея ТЭЦ 3-я очередь,
Литер А5
</t>
  </si>
  <si>
    <t>1.12.0820</t>
  </si>
  <si>
    <t>1.12.0821</t>
  </si>
  <si>
    <t>Рапонасосное сооружение (насосная станция, рапонасосное отделение), Литер Б-Б1</t>
  </si>
  <si>
    <t>Рапоподводящий канал (рапонасосное отделение), Литер Б-Б1</t>
  </si>
  <si>
    <t xml:space="preserve">инв.10001283. Фундамент – бетонный. </t>
  </si>
  <si>
    <t>Здание механических мастерских к. 19 (корпус обеспылевания), Литер В</t>
  </si>
  <si>
    <t xml:space="preserve">инв.10001284. Фундамент – бетонный, 
стены – кирпич, перекрытия -  ЖБИ, 
кровля – мягкая, коммуникации – все.
</t>
  </si>
  <si>
    <t>Здание химводоочистки к. 7, Литер Г-Г1</t>
  </si>
  <si>
    <t xml:space="preserve">инв. 10001285. Фундамент – бетонный, 
стены – кирпич, перекрытия -  ЖБИ, 
кровля – мягкая, коммуникации – все.
</t>
  </si>
  <si>
    <t xml:space="preserve">г. Яровое, Предзаводская пл, 2/19   </t>
  </si>
  <si>
    <t>Дробильный корпус ТЭЦ 2-я очередь (машинное отделение), литер Д</t>
  </si>
  <si>
    <t xml:space="preserve">инв.10001286. Фундамент – бетонный, 
стены – кирпич, перекрытия -  ЖБИ, 
кровля – мягкая, коммуникации – все.
</t>
  </si>
  <si>
    <t>Главный корпус ТЭЦ 2-я очередь к. 19 (бытовой корпус, переходная галерея), Литер Е-Е2</t>
  </si>
  <si>
    <t xml:space="preserve">инв.10001287. Фундамент – бетонный, 
стены – кирпич, перекрытия -  ЖБИ, 
кровля – мягкая, коммуникации – все.
</t>
  </si>
  <si>
    <t>1.2.0241</t>
  </si>
  <si>
    <t>1.2.0242</t>
  </si>
  <si>
    <t>1.2.0243</t>
  </si>
  <si>
    <t>Дробильный корпус ТЭЦ 3-я очередь углепо-дача (дробиль-ное отделение), Литер Ж</t>
  </si>
  <si>
    <t xml:space="preserve">инв.10001288. Фундамент – бетонный, 
стены – кирпич, перекрытия -  ЖБИ, 
кровля – мягкая, коммуникации – все.
</t>
  </si>
  <si>
    <t>1.12.0822</t>
  </si>
  <si>
    <t>1.12.0823</t>
  </si>
  <si>
    <t>1.12.0824</t>
  </si>
  <si>
    <t>1.12.0825</t>
  </si>
  <si>
    <t>1.12.0826</t>
  </si>
  <si>
    <t>Эстакада 2-го подъема (дробильное отделение), Литер Ж</t>
  </si>
  <si>
    <t>Безъемкостное сооружение 3-я очередь углеподача, Литер З-З2</t>
  </si>
  <si>
    <t>Часть нежилого строения корпус 41 приемное устройство (тепляк для угля и мазута), Литер И, И1, И2, И3</t>
  </si>
  <si>
    <t xml:space="preserve">Здание мазутного хозяйства к. 85 (мазутное отделение), Литер К, К1
</t>
  </si>
  <si>
    <t xml:space="preserve">инв.10001292. Фундамент – бетонный, 
стены – кирпич, перекрытия -  ЖБИ, 
кровля – мягкая, коммуникации – все.
 подвал 98,6 м2
стены – кирпич, перекрытия -  ЖБИ, 
кровля – мягкая, коммуникации – все.
</t>
  </si>
  <si>
    <t xml:space="preserve">инв.13601353. Фундамент – бетонный, стены – кирпич, перекрытия -  ЖБИ, кровля – мягкая, коммуникации – все.
</t>
  </si>
  <si>
    <t>Золоотвал гидрозолоудаление ТЭЦ 3-я очередь (золошлакоотвод, земляная дамба), Литер 1, 3</t>
  </si>
  <si>
    <t xml:space="preserve">инв.10001282. Фундамент – бетонный, стены – кирпич, перекрытия -  ЖБИ, 
кровля – мягкая, коммуникации – свет.
</t>
  </si>
  <si>
    <t xml:space="preserve">инв.10001281. Фундамент – бетонный, стены – кирпич, перекрытия -  ЖБИ, кровля – мягкая, коммуникации – свет.
</t>
  </si>
  <si>
    <t xml:space="preserve">инв.10001289. Фундамент – бетонный, стены – кирпич, перекрытия -  ЖБИ, кровля – мягкая, коммуникации – свет.
</t>
  </si>
  <si>
    <t xml:space="preserve">инв.10001293. Фундамент – бетонный, стены – металл
</t>
  </si>
  <si>
    <t xml:space="preserve">инв.10001290. Фундамент – бетонный, стены – кирпич, перекрытия -  ЖБИ, кровля – мягкая, коммуникации – все.
</t>
  </si>
  <si>
    <t>Автодорога, подъезды (железная дорога), Литер 2</t>
  </si>
  <si>
    <t>Дымовая труба ж/б 3-я очередь (башни дымоходов 150м, 40м), Литер 4, 6</t>
  </si>
  <si>
    <t xml:space="preserve">инв.10001295. Фундамент – бетонный, 
стены – кирпич.
</t>
  </si>
  <si>
    <t>инв.10001294</t>
  </si>
  <si>
    <t>1.11.0001</t>
  </si>
  <si>
    <t>1.5.0916</t>
  </si>
  <si>
    <t>1.5.0917</t>
  </si>
  <si>
    <t>1.5.0918</t>
  </si>
  <si>
    <t>Ж/бетонный поддон для сбора розлива серной кислоты на сущест-х путях кислотного хоз-ва ТЭЦ</t>
  </si>
  <si>
    <t>Ж/бетонный поддон для сбора розлива мазута на сущест-х путях мазутного хоз-ва ТЭЦ</t>
  </si>
  <si>
    <t>Поддон и фундаменты под оборудование</t>
  </si>
  <si>
    <t>1.12.0827</t>
  </si>
  <si>
    <t>1.12.0828</t>
  </si>
  <si>
    <t>1.12.0829</t>
  </si>
  <si>
    <t>Металлоконструкции для бсл.обор.(к/парк)</t>
  </si>
  <si>
    <t>Трубопроводы машинного зала</t>
  </si>
  <si>
    <t>Трубопроводы питательных установок</t>
  </si>
  <si>
    <t>1.8.0799</t>
  </si>
  <si>
    <t>1.8.0800</t>
  </si>
  <si>
    <t>Трубопроводы ст. тех. водоснабжения</t>
  </si>
  <si>
    <t>Хоз.противопожа-м вод-д гл.корпус ТЭЦ</t>
  </si>
  <si>
    <t>1.6.0823</t>
  </si>
  <si>
    <t>1.6.0824</t>
  </si>
  <si>
    <t>1.6.0825</t>
  </si>
  <si>
    <t>1.6.0826</t>
  </si>
  <si>
    <t>1.6.0827</t>
  </si>
  <si>
    <t>1.6.0828</t>
  </si>
  <si>
    <t>1.6.0829</t>
  </si>
  <si>
    <t>1.6.0830</t>
  </si>
  <si>
    <t>Каб. линия 4 кв ТЭЦ З-я очередь</t>
  </si>
  <si>
    <t>Каб. линия 6 кв ТЭЦ З-я очередь</t>
  </si>
  <si>
    <t>Кабельная линия 6кв от ГЩУ ТЭЦ</t>
  </si>
  <si>
    <t>Кабельная подземная линия</t>
  </si>
  <si>
    <t>Кабельная подземная линия 1 кв</t>
  </si>
  <si>
    <t>Кабельная подземная линия 6</t>
  </si>
  <si>
    <t>Кабельный канал инв.  37000802</t>
  </si>
  <si>
    <t>инв.110112000010. Асфальтобетонное покрытие, ширина проезда- 5,0 м</t>
  </si>
  <si>
    <t>инв № 01010003. Часть помещений нежилого отдельно стоящего здания городской библиотеки. Нежилое. Материал стен: кирпич, этажность - 2. Сдано в аренду ИП Собко Л.А. 10,75кв.м</t>
  </si>
  <si>
    <t xml:space="preserve">инв.13601343. Длина -21,30 м, ширина - 5,40 м, объем приемного лотка - 17,6 м³, 
материал объекта - железобетон марки М200.
</t>
  </si>
  <si>
    <t xml:space="preserve">инв.13601344. Длина -13,20 м, ширина -4,30 м, объем приемного лотка - 11,35 м³ 
материал объекта - железобетон марки М200.
</t>
  </si>
  <si>
    <t>инв.37001902. Поддон и фундаменты по емкости Е1 и Е2</t>
  </si>
  <si>
    <t>инв.37046809. Металлоконструкция для обслуживания емкостей Е1 и Е2</t>
  </si>
  <si>
    <t>инв.37022507. Трубопровод 6 атм. 6п-20</t>
  </si>
  <si>
    <t>инв.37022007. Линия ОД.Всасывающая линия питательных насосов.</t>
  </si>
  <si>
    <t>инв.37001006</t>
  </si>
  <si>
    <t>инв.37001206</t>
  </si>
  <si>
    <t>инв.37001304. Питание молотковой дробилки н.б. кабель ААБГ 3*70</t>
  </si>
  <si>
    <t xml:space="preserve">г. Яровое,  
Предзаводская пл, 2/19  
ТЭЦ
</t>
  </si>
  <si>
    <t>инв.37001204. Питание молотковой дробилки н.б. кабель ААБГ 3*70</t>
  </si>
  <si>
    <t>инв.37001104. Питание молотковой дробилки н.б. кабель ААБГ 3*70</t>
  </si>
  <si>
    <t>инв.37000304. Питание трансформатора т/п, кабель ААБГ 3*70</t>
  </si>
  <si>
    <t>инв.37000104. Линия рабочего питания секции ЗР, кабель ААБГ 3*70</t>
  </si>
  <si>
    <t>инв.37000204. Линия рабочего питания секции ЗР, кабель ААБГ 3*70</t>
  </si>
  <si>
    <t xml:space="preserve">инв.37000802. Находится под РУСН </t>
  </si>
  <si>
    <t xml:space="preserve">Спортивная площадка состоит из:
- ограждение из сварной сетки 3Д ячейка (50х200) с распашной калиткой, высотой 2м,  со столбами и крепежом  - 93 п.м.; 
- стойка баскетбольная (с сеткой) - 2шт.;
- стойка волейбольная (с сеткой) - 1комплект (2 шт.);
- ворота футбольные (с сеткой) -2шт.
- площадка для воркаута, состоящая из 2-х спортивных комплексов:
комплекс 1: тройной каскад турников для отжиманий - 1 шт.,
уличный тренажер "Брусья"– 1шт;
комплекс 2: 2 скамееки для качания пресса размерами: 1655 x 1815 высота 1106 – 1шт, 1600 x 1195 высота 450 – 1шт.,
- уличные тренажеры -7шт.;
- урна металлическая круглая -2шт.;
- скамейка на металлической каркасе  - 2шт.
Дооборудовано: скамья 9 шт., урна 5 шт, резиновое покрытие 850  кв.м
</t>
  </si>
  <si>
    <t>детский игровой комплекс, состоит из: 3 башен с полом и крышей; 2 горки с защитными бортиками, высотой 1м; лестница подъемная со ступеньками и поручнями; мостик-переход в виде «дуги»; лаз цепной; лаз трехплоскостной наклонный.
- качели, состоящие из двух опорных стоек, перекладины и подвесов на металлической цепи с сиденьями.– 1 шт.,
- качалка-балансир, представляющая собой сборно-разборную конструкцию,  состоящую из неподвижного каркаса и качающейся перекладины – 1 шт.,   
- качели на пружине, представляющие собой цельносварную конструкцию, состоящую из основания и каркаса с сиденьем –  1 шт., 
- карусель, представляющие собой цельносварную конструкцию, состоящую из основания и вращающейся платформы с сиденьями на 6 посадочных мест – 1шт.
- скамья на металлическом каркасе – 2 шт., 
- урна металлическая круглая – 2 шт.
Дооборудовано: скамья 1 шт., ограждение (панели 2*0,5м)-147м, теневой навес - 1шт.</t>
  </si>
  <si>
    <t>Ограждение металлическое из панелей 3D</t>
  </si>
  <si>
    <t xml:space="preserve">инв.110112000018. Состоит из секционных панелей Optima 3D, панель с полимерным покрытием диаметр прутка 5 мм - 360 п.м. Калитка из решетчатых панелей H-2000 мм - 4 шт.. Ворота 3000х2000 - 2 шт. </t>
  </si>
  <si>
    <t>1.5.0919.К</t>
  </si>
  <si>
    <t>1.5.0920.К</t>
  </si>
  <si>
    <t xml:space="preserve">Ролледром </t>
  </si>
  <si>
    <t>инв.110112000020. Территория кв. Б д.38, 34,35, ЦНТТУ. Имеет асфальтовое покрытие - 1331,2 кв.м, бортовой камень -660 п.м.</t>
  </si>
  <si>
    <t>1.5.0921.К</t>
  </si>
  <si>
    <t xml:space="preserve">Тротуары </t>
  </si>
  <si>
    <t>инв.110112000019. Территория кв. Б д.38, 34,35, ЦНТТУ. Расположены по границам северной и южной части здания Б-37 (ЦНТТУ), восточной стороны здания Б-38 (Русь), вдоль южной торцевой сторон домов  № 32,33, кв.Б. Плиточное мощение - 1159,2 кв.м, бортовой камень -1137 п.м.</t>
  </si>
  <si>
    <t>1.5.0922.К</t>
  </si>
  <si>
    <t>инв.110112000022. Территория кв. Б д.38, 34,35, ЦНТТУ. Расположены между задней стороной д.29 кв.Б (Базис), д.35 (д/с №29), уличным мино-рынком, д.38 кв.Б (Русь), д..37 (ЦНТТУ), д.16, д.12, кв.Б.</t>
  </si>
  <si>
    <t>1.5.0923.К</t>
  </si>
  <si>
    <t>Проезды</t>
  </si>
  <si>
    <t>Площадки парковочные</t>
  </si>
  <si>
    <t>инв.110112000021. Территория кв. Б д.38, 34,35, ЦНТТУ. Площадка парковочная: 1. кв.Б между д.34 д.32 (западная сторона) асфальтовое покрытие, бортовой камень, с  дорожными знаками: тип 6.4 "Место стоянки" - 1 шт., тип. 8.6.5 "Способ постановки на стоянку" - 1 шт.; 2. кв.Б между д.35 (д/с №29)и д.32,33 асфальтовое покрытие,  бортовой камень, с  дорожными знаками: тип 6.4 "Место стоянки" - 1 шт., тип. 8.6.5 "Способ постановки на стоянку" - 1 шт.; 3. кв.Б (восточная сторона)асфальтовое покрытие, бортовой камень, с  дорожными знаками: тип 6.4 "Место стоянки" - 1 шт., тип. 8.6.5 "Способ постановки на стоянку" - 1 шт.; 4. кв.Б д.37 возле мед.центра "Линия жизни" (южная сторона)  асфальтовое покрытие, бортовой камень, с  дорожными знаками: тип 6.4 "Место стоянки" - 1 шт., тип. 8.6.5 "Способ постановки на стоянку" - 1 шт.; 5. кв.Б (северная сторона от спортивной площадки и д.37 (ЦНТТУ) сфальтовое покрытие, бортовой камень, с  дорожными знаками: тип 6.4 "Место стоянки" - 1 шт., тип. 8.6.5 "Способ постановки на стоянку" - 1 шт. тимп 8.17 "Инвалиды" -1 шт.</t>
  </si>
  <si>
    <t>инв.13600571. Выделены из жил.домов,  0,4кВ подземная кабель АВВГ 3*150мм2. 10-2020 установлены опоры из композитного материала, опора световая RGB управляемая 9,5м (Bluetooth) двухрожковая в комплекте с двумя светильниками 55 Вт КСС "Ш" - 5 шт.</t>
  </si>
  <si>
    <t xml:space="preserve">инв.13600572. Выделены из жил.домов, 0,4кВ подземная кабель ААБ  3*150мм2. 10-2020 установлены опоры из композитного материала, опора световая RGB управляемая 9,5м (Bluetooth) двухрожковая в комплекте с двумя светильниками 55 Вт КСС "Ш" - 9 шт. </t>
  </si>
  <si>
    <t>ул.Мира (напротив д.9 кв."В"), ул.Михайловская, ул.Северная (напротив водозабора)- 2 шт., ул.40 лет Октября напротив д.14 кв."В"), ул.Алтайская, ул.Алтайская-ул.40 лет Октября, ул.40 лет Октября (напротив магазина "Стройматериалы"), Трасса Яровое- Славгород ( первая от стеллы "Яровое")</t>
  </si>
  <si>
    <t xml:space="preserve">Земли населенных пунктов </t>
  </si>
  <si>
    <t>22:72:020101:66</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</si>
  <si>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</si>
  <si>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Земли населенных пунктов</t>
  </si>
  <si>
    <t>Для размещения промышленных объектов, размещение производственной площадки БОС</t>
  </si>
  <si>
    <t>Для индивидуальной жилой застройки, индивидуальное жилищное строительство</t>
  </si>
  <si>
    <t>Для ведения гражданами садоводства и огородничества</t>
  </si>
  <si>
    <t>Для ведения гражданами садоводства и огородничества, для садоводства</t>
  </si>
  <si>
    <t xml:space="preserve">  Для размещения военных организаций, учреждений и других объектов , для строительства линейного отделения пограничного управления ФСБ России по Алтайскому краю</t>
  </si>
  <si>
    <t>22:72:060201:13</t>
  </si>
  <si>
    <t>Для объектов общественно-делового значения, обслуживание здания ДОУ 32</t>
  </si>
  <si>
    <t>Для объектов общественно-делового значения, обслуживание здания школы 19</t>
  </si>
  <si>
    <t xml:space="preserve">  Для объектов жилой застройки, для эксплуатации здания ТП-264</t>
  </si>
  <si>
    <t>Для иных видов использования, характерных для населенных пунктов, обслуживание здания городской библиотеки</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</si>
  <si>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ЦРП-16</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</si>
  <si>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ТП-255</t>
  </si>
  <si>
    <t xml:space="preserve">  Для объектов общественно-делового значения, обслуживание детского сада №31</t>
  </si>
  <si>
    <t>Для объектов общественно-делового значения, для обслуживания здания ДШИ</t>
  </si>
  <si>
    <t xml:space="preserve">  Для объектов общественно-делового значения, обслуживание детского сада № 28</t>
  </si>
  <si>
    <t xml:space="preserve">  Для объектов общественно-делового значения, эксплуатация здания музея истории г.Яровое</t>
  </si>
  <si>
    <t>Для размещения промышленных объектов, для эксплуатации корпуса 262 ТП-49</t>
  </si>
  <si>
    <t>Для размещения подстанций, для эксплуатации подстанции ТП-291</t>
  </si>
  <si>
    <t>Для размещения объектов среднего профессионального и высшего профессионального образования, для эксплуатации учебных мастерских</t>
  </si>
  <si>
    <t>Для размещения объектов дошкольного, начального, общего и среднего (полного) общего образования, эксплуатация учебных корпусов</t>
  </si>
  <si>
    <t>Для размещения объектов дошкольного, начального, общего и среднего (полного) общего образования, обслуживание здания школы 14</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</si>
  <si>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ТП-261</t>
  </si>
  <si>
    <t xml:space="preserve">Для объектов общественно-делового значения, для эксплуатации МБДОУ детского сада № 29 </t>
  </si>
  <si>
    <t>Для иных видов использования, характерных для населенных пунктов, Обслуживание здания ЦНТТУ</t>
  </si>
  <si>
    <t>Для объектов общественно-делового значения, для эксплуатации  МБОУ "СОШ № 12"</t>
  </si>
  <si>
    <t>Для объектов общественно-делового значения, земли под общественной застройкой</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</si>
  <si>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ЦРП-6</t>
  </si>
  <si>
    <t>Для иных видов использования, характерных для населенных пунктов. Офисы, предприятия связи, почтамт, зрелищные, просветительские и развлекательные объекты, объекты управления, гостиницы, торговые комплексы, учреждения культуры и искусства, спортивные комплексы, предприятия общественного питания, аптеки, библиотеки, пункты охраны правопорядка и травмопункты, общественные туалеты</t>
  </si>
  <si>
    <t>Для объектов общественно-делового значения, обслуживание административного здания</t>
  </si>
  <si>
    <t>Для объектов общественно-делового значения</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</si>
  <si>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гаража</t>
  </si>
  <si>
    <t>Для объектов общественно-делового значения, обслуживание здания магазина</t>
  </si>
  <si>
    <t>Для объектов общественно-делового значения, обслуживание ГДК "Химик"</t>
  </si>
  <si>
    <t>Для размещения промышленных объектов, для эксплуатации здания ЦРП-15</t>
  </si>
  <si>
    <t>Для размещения объектов водного фонда, Для эксплуатации скважины № 4657 (150м), куст 1з</t>
  </si>
  <si>
    <t xml:space="preserve">Для размещения объектов водного фонда, для эксплуатации скважины № 4656 (300м), куст 1а </t>
  </si>
  <si>
    <t>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скважины 4656 (300м), куст 1а, для эксплуатации артезианской скважины фильтровой № 1-103, куст 1</t>
  </si>
  <si>
    <t>Для объектов общественно-делового значения, для эксплуатации МБУ "СОЦ" г.Яровое</t>
  </si>
  <si>
    <t>Для объектов общественно-делового значения, для эксплуатации административного здания</t>
  </si>
  <si>
    <t>Для размещения и эксплуатации объектов автомобильного транспорта и объектов дорожного хозяйства, для размещения временной парковки автотранспорта</t>
  </si>
  <si>
    <t>Для размещения объектов культуры, Обелиск Славы воинам, погибшим в годы Великой Отечественной войны 1941-1945 г.г.</t>
  </si>
  <si>
    <t>22:72:080202:1</t>
  </si>
  <si>
    <t>Для размещения и эксплуатации объектов автомобильного транспорта и объектов дорожного хозяйства, под объекты транспорта (автомобильного)</t>
  </si>
  <si>
    <t>22:72:000000:373</t>
  </si>
  <si>
    <t xml:space="preserve">ТК301-ТК300- ТК298-ТК 297;  
ТК320-ТК319-ТК318-ТК317-ТК316-ТК315-ТК313-ТК312-ТК306-ТК304-ТК302-ТК297-ТК296-ТК295-ТК294-ТК285-ТК284-ТК283-ТК282-ТК281-ТК-280-ТК153;
ТК320-ТК40-ТК42-ТК44;
ТК302-ТК303;
ТК285-ТК286-ТК287;
ТК286-ТК289-ТК290 -ТК291-ТК292;
ТК313-ТК314-ТК35-ТК36-ТК37-ТК114-ТК111-ТК113.
</t>
  </si>
  <si>
    <t>1.14.0004.К</t>
  </si>
  <si>
    <t>Незавершенный строительством объект (Инженерные коммуникации второй очереди микрорайона индивидуальной застройки "Северный" в г. Яровое. Тепловые сети).</t>
  </si>
  <si>
    <t>ул. Мира (от пересечения улиц Мира-Бийская по направлению на север 150 м )</t>
  </si>
  <si>
    <t>Раздел 1 Подраздел 1.1 "Земельные участки"</t>
  </si>
  <si>
    <t>КС всего участка под МКД</t>
  </si>
  <si>
    <t>Площадь муниципапальных квартир</t>
  </si>
  <si>
    <t>Номера квартир</t>
  </si>
  <si>
    <t>Площадь всех помещений в МКД</t>
  </si>
  <si>
    <t>муниципальная казне</t>
  </si>
  <si>
    <t>22:72:060303:9</t>
  </si>
  <si>
    <t>22:72:060301:14</t>
  </si>
  <si>
    <t>22:72:060201:31</t>
  </si>
  <si>
    <t>22:72:060402:12</t>
  </si>
  <si>
    <t>22:72:060403:24</t>
  </si>
  <si>
    <t>22:72:060403:25</t>
  </si>
  <si>
    <t>428970</t>
  </si>
  <si>
    <t>1.9.0758.К</t>
  </si>
  <si>
    <t>1.5.0409.К</t>
  </si>
  <si>
    <t>1.9.0759.К</t>
  </si>
  <si>
    <t>Целевое назначение</t>
  </si>
  <si>
    <t xml:space="preserve">Административное </t>
  </si>
  <si>
    <t>для осуществления хозяйственной деятельности</t>
  </si>
  <si>
    <t>для осуществления торговой деятельности</t>
  </si>
  <si>
    <t xml:space="preserve">для осуществления полномочий в сфере культуры </t>
  </si>
  <si>
    <t>для осуществления учебного процесса</t>
  </si>
  <si>
    <t>для осуществления дошкольного образования</t>
  </si>
  <si>
    <t>для осуществления дополнительного образования</t>
  </si>
  <si>
    <t xml:space="preserve">для осуществления полномочий в сфере физической культуры и спорта </t>
  </si>
  <si>
    <t xml:space="preserve">для осуществления полномочий </t>
  </si>
  <si>
    <t>обеспечение пожарной безопасности</t>
  </si>
  <si>
    <t>Биологические очисьные сооружения</t>
  </si>
  <si>
    <t>Промышленное</t>
  </si>
  <si>
    <t>Право владения объектом</t>
  </si>
  <si>
    <t>безвозмездное  пользование/муниципальная казна</t>
  </si>
  <si>
    <t>для оказания ветеринарных услуг</t>
  </si>
  <si>
    <t xml:space="preserve">для осуществления хозяйственной деятельности </t>
  </si>
  <si>
    <t xml:space="preserve">ФЛ Стулов П.Н. </t>
  </si>
  <si>
    <t>свободное от прав</t>
  </si>
  <si>
    <t>Тепловые сети</t>
  </si>
  <si>
    <t>Сбор и отведение бытовых стоков к очистным сооружениям</t>
  </si>
  <si>
    <t>Сбор и отведение промышленных стоков к очистным сооружениям</t>
  </si>
  <si>
    <t>для передачи и распределения электроэнергии</t>
  </si>
  <si>
    <t>Водоснабжение</t>
  </si>
  <si>
    <t>Передача тепловой энергии</t>
  </si>
  <si>
    <t>движения транспортных средств</t>
  </si>
  <si>
    <t>автоматическое (без участия оператора или телефонисток) соединение и поддержание телефонной связи между абонентами этой АТС</t>
  </si>
  <si>
    <t>обеспечение прохода, проезда</t>
  </si>
  <si>
    <t>ограждение территории</t>
  </si>
  <si>
    <t>осуществление уставной деятельности</t>
  </si>
  <si>
    <t>для проезда и прохода</t>
  </si>
  <si>
    <t>пешеходная зона</t>
  </si>
  <si>
    <t>имущество в составе биологических очистных сооружений</t>
  </si>
  <si>
    <t xml:space="preserve">для забора воды </t>
  </si>
  <si>
    <t>производственное</t>
  </si>
  <si>
    <t>для осуществления уставной деятельности</t>
  </si>
  <si>
    <t>для забора воды</t>
  </si>
  <si>
    <t>сооружение  для размещения электроустановки, предназначенной для приема, преобразования и распределения электрической энергии</t>
  </si>
  <si>
    <t>для ограждения территории</t>
  </si>
  <si>
    <t>стоянка автотранспорта</t>
  </si>
  <si>
    <t>захоронение животных</t>
  </si>
  <si>
    <t>проходная</t>
  </si>
  <si>
    <t>полив территрии парка</t>
  </si>
  <si>
    <t>благоустройство территории общего пользования</t>
  </si>
  <si>
    <t>Раздел 2</t>
  </si>
  <si>
    <t>Подраздел 2.4 "Машины и оборудование"</t>
  </si>
  <si>
    <t>Год выпуска (ввод в экспл.)</t>
  </si>
  <si>
    <t>Характеристика</t>
  </si>
  <si>
    <t>Объекты муниципальной казны</t>
  </si>
  <si>
    <t>Кол-во</t>
  </si>
  <si>
    <t>2.4.0003</t>
  </si>
  <si>
    <t>Синтезатор Yamaha</t>
  </si>
  <si>
    <t>11-1999</t>
  </si>
  <si>
    <t>инв.01380745 (нах-ся в Центре встреч)</t>
  </si>
  <si>
    <t>2.4.0004</t>
  </si>
  <si>
    <t xml:space="preserve">Синтезатор КОRC - 50в </t>
  </si>
  <si>
    <t>12-1999</t>
  </si>
  <si>
    <t xml:space="preserve">инв. 01380747 </t>
  </si>
  <si>
    <t>2.4.0019</t>
  </si>
  <si>
    <t>Трансляционный узел (установка)</t>
  </si>
  <si>
    <t>1989</t>
  </si>
  <si>
    <t>инв.210104200011. ТУ-100У-101, зав. №001204</t>
  </si>
  <si>
    <t>2.4.0023</t>
  </si>
  <si>
    <t>Распредпункт (электрощиток с выключателем)</t>
  </si>
  <si>
    <t>инв.01340002. ПР-П-З08 зав. № 1931</t>
  </si>
  <si>
    <t>2.4.0035</t>
  </si>
  <si>
    <t>Насос ЭЦВ-10- 63/150</t>
  </si>
  <si>
    <t>2000</t>
  </si>
  <si>
    <t>инв.0138046. Глубина от 60 до 100 м</t>
  </si>
  <si>
    <t>2.4.0040</t>
  </si>
  <si>
    <t>Гидробур</t>
  </si>
  <si>
    <t>2006</t>
  </si>
  <si>
    <t>инв.89000129. Навесное оборуд-ие,глубина бура 0,5м; вес 100кг</t>
  </si>
  <si>
    <t>2.4.0042</t>
  </si>
  <si>
    <t xml:space="preserve">Снегоочиститель роторный </t>
  </si>
  <si>
    <t>2005</t>
  </si>
  <si>
    <t>инв.89000127. Навесное оборуд-ие,ширина захвата 1,7 м2; вес 160кг</t>
  </si>
  <si>
    <t>2.4.0041</t>
  </si>
  <si>
    <t>Снегоочиститель плужный(навес.оборуд)</t>
  </si>
  <si>
    <t>инв.89000128. Навесное оборуд-ие,ширина захвата 1,7 м2; вес 120кг</t>
  </si>
  <si>
    <t>2.4.0045</t>
  </si>
  <si>
    <t>Павильон скважины № 35</t>
  </si>
  <si>
    <t>2007</t>
  </si>
  <si>
    <t>инв.№ 89422441. скважина 35, ул.Северная, 2 водозабор</t>
  </si>
  <si>
    <t>2.4.0046</t>
  </si>
  <si>
    <t>Плуг</t>
  </si>
  <si>
    <t>2011</t>
  </si>
  <si>
    <t>инв.89000125. Навесное оборуд-ие,ширина захвата 0,7 м2, вес 100кг</t>
  </si>
  <si>
    <t>2.4.2451.К</t>
  </si>
  <si>
    <t>Светодиодный фонтан LS-RGB</t>
  </si>
  <si>
    <t>2018</t>
  </si>
  <si>
    <t>инв.10134154</t>
  </si>
  <si>
    <t>2.4.0079</t>
  </si>
  <si>
    <t>Насос №1 Д315-71 с эл.двигателемТип 4Ам 250S2У2</t>
  </si>
  <si>
    <t>инв.10104075к. 75квт,3000 об/мин, станция смешивания "Южная"</t>
  </si>
  <si>
    <t>2.4.0085</t>
  </si>
  <si>
    <t xml:space="preserve">Насос №2 315-71 с эл.двигателем </t>
  </si>
  <si>
    <t xml:space="preserve">инв.10104076к. 75квт,3000 об/мин,станция смешивания "Южная" </t>
  </si>
  <si>
    <t>2.4.0117</t>
  </si>
  <si>
    <t xml:space="preserve">Станок </t>
  </si>
  <si>
    <t>инв.89208206. ЗБ-634 (наждак), Заводская,10</t>
  </si>
  <si>
    <t>2.4.0119</t>
  </si>
  <si>
    <t>Станок</t>
  </si>
  <si>
    <t>инв. 89217306. МК-6056</t>
  </si>
  <si>
    <t>2.4.0120</t>
  </si>
  <si>
    <t>инв.№ 89205706. Настольно-вертикально сверлильный, сверло до 9мм,эл.двиг 1квт,габариты 900*400*300 вес 80кг (Заводская,10)</t>
  </si>
  <si>
    <t>2.4.0051.К</t>
  </si>
  <si>
    <t xml:space="preserve">Кондиционер </t>
  </si>
  <si>
    <t>инв.8900416. LG-S0764</t>
  </si>
  <si>
    <t>2.4.0125</t>
  </si>
  <si>
    <t>2009</t>
  </si>
  <si>
    <t>инв.89208306. Сверлильный 2Н-135</t>
  </si>
  <si>
    <t>2.4.0121.К</t>
  </si>
  <si>
    <t>инв.89207906. Настольно-сверлильный 2М-115</t>
  </si>
  <si>
    <t>2.4.0127</t>
  </si>
  <si>
    <t>XII - 1971</t>
  </si>
  <si>
    <t>инв.89208106. Токарный</t>
  </si>
  <si>
    <t>2.4.0131</t>
  </si>
  <si>
    <t>VI - 1974</t>
  </si>
  <si>
    <t>инв.89208006. Фрезерный модели675 П</t>
  </si>
  <si>
    <t>2.4.0132</t>
  </si>
  <si>
    <t>Трансформатор сварочный</t>
  </si>
  <si>
    <t>III - 1990</t>
  </si>
  <si>
    <t>ТДМ-401У2. инв. 89422434 (89212406) (оценка 2011)</t>
  </si>
  <si>
    <t>2.4.0126.К</t>
  </si>
  <si>
    <t>2012</t>
  </si>
  <si>
    <t>инв.89207806. Токарный</t>
  </si>
  <si>
    <t>2.4.0135</t>
  </si>
  <si>
    <t xml:space="preserve">Установка </t>
  </si>
  <si>
    <t>XI - 1989</t>
  </si>
  <si>
    <t>инв. 89202106. ЭН - 25, Q=25 кг/час, масса 925 кг,габариты 4*1,7*1,3 (Заводская,10)</t>
  </si>
  <si>
    <t>2.4.0139</t>
  </si>
  <si>
    <t>Агрегат насосный с электродвигателем</t>
  </si>
  <si>
    <t>XII - 2001</t>
  </si>
  <si>
    <t>инв.89003406. Мощность 4,5квт, ул.Северная, 2 водозабор</t>
  </si>
  <si>
    <t>2.4.0142</t>
  </si>
  <si>
    <t>инв.89003306. Мощность 30квт, ул.Северная, 2 водозабор</t>
  </si>
  <si>
    <t>2.4.0143</t>
  </si>
  <si>
    <t>инв.89003206. Мощность 55квт, ул.Северная, 2 водозабор</t>
  </si>
  <si>
    <t>2.4.0202</t>
  </si>
  <si>
    <t>Насос №2 К 85/30 с эл.двигателем</t>
  </si>
  <si>
    <t>инв.10104153к. 11квт 3000 об/мин, станция смешивания "Алтайская"</t>
  </si>
  <si>
    <t>2.4.0203</t>
  </si>
  <si>
    <t>Насос №4 БК-8 с эл.двигателем Тип Б 180 54У25</t>
  </si>
  <si>
    <t>инв.10104143к. Станция смешивания "Водозабор", п=1500об/мин</t>
  </si>
  <si>
    <t>2.4.0212</t>
  </si>
  <si>
    <t xml:space="preserve">Расходомер </t>
  </si>
  <si>
    <t>II - 2003</t>
  </si>
  <si>
    <t>инв.89040265,оценка 2011. ЭРСВ-510 с источ. питан., ул.Северная, 2 водозабор</t>
  </si>
  <si>
    <t>2.4.0217</t>
  </si>
  <si>
    <t>Станок сверлильный</t>
  </si>
  <si>
    <t>XII - 2002</t>
  </si>
  <si>
    <t>инв.8940255. 2М  112, ул.Северная, 2 водозабор</t>
  </si>
  <si>
    <t>2.4.0218</t>
  </si>
  <si>
    <t>Таль электрический</t>
  </si>
  <si>
    <t>X - 2002</t>
  </si>
  <si>
    <t>г/п  0,5т, ул.Северная, 2 водозабор</t>
  </si>
  <si>
    <t>2.4.0219</t>
  </si>
  <si>
    <t xml:space="preserve">Насос №1 К90/85 с эл.двигателем Тип 4АМ225 МУ 24 </t>
  </si>
  <si>
    <t>инв.10104084к. 57квт,3000 об/мин,станция смешивания "Алтайская"</t>
  </si>
  <si>
    <t>2.4.0220</t>
  </si>
  <si>
    <t>инв.89001104. Мощность 4,5квт, ул.Северная, 2 водозабор (узел приготовления)</t>
  </si>
  <si>
    <t>2.4.0226</t>
  </si>
  <si>
    <t>X - 2000</t>
  </si>
  <si>
    <t>инв.89000504. Мощность 75квт, ул.Северная, 2 водозабор (узел приготовления)</t>
  </si>
  <si>
    <t>2.4.0233</t>
  </si>
  <si>
    <t>Насос К 216/40 (немецкий) с эл.двигателем</t>
  </si>
  <si>
    <t>инв.10104085к. 45 квт, станция смешивания "Учхоз"</t>
  </si>
  <si>
    <t>2.4.0242</t>
  </si>
  <si>
    <t>Насос (вентилятор) с эл.двигателем А 72-4</t>
  </si>
  <si>
    <t>инв.10104087к. 2 квт, станция смешивания "Алтайская"</t>
  </si>
  <si>
    <t>2.4.0245</t>
  </si>
  <si>
    <t>Компрессор</t>
  </si>
  <si>
    <t>IV - 1988</t>
  </si>
  <si>
    <t>инв.89201506. С-415 УХЛ-4</t>
  </si>
  <si>
    <t>2.4.0251</t>
  </si>
  <si>
    <t>Установка для хлорирования воды ЭН-25</t>
  </si>
  <si>
    <t>X - 1995</t>
  </si>
  <si>
    <t>инв.89422412 (оценка 2011). Произв-ть уст-ки 0,56 м3 за 6час, эл.шкаф управл,электролиз.ванна,наполнит.ванна,габариты 860*8,эл.шкаф1,2*04*0,2м,вес 1500 кг</t>
  </si>
  <si>
    <t>2.4.0261</t>
  </si>
  <si>
    <t>Пункт рапределительный</t>
  </si>
  <si>
    <t>XI - 1981</t>
  </si>
  <si>
    <t>инв.10104091к. Кв.А, ТП 255,ПР-24-7207;0,4кВ</t>
  </si>
  <si>
    <t>2.4.0262</t>
  </si>
  <si>
    <t>инв.10104092к. Кв.А, ТП 255,ПР-24-7207;0,4кВ</t>
  </si>
  <si>
    <t>2.4.0263</t>
  </si>
  <si>
    <t>Панель</t>
  </si>
  <si>
    <t>инв.10104093к. Кв.А ТП 255,ЩО-70-6; 0,4кВ</t>
  </si>
  <si>
    <t>2.4.0264</t>
  </si>
  <si>
    <t>инв.10104094к. Кв. А,ТП 255, ЩО-70-6; 0,4кВ</t>
  </si>
  <si>
    <t>2.4.0265</t>
  </si>
  <si>
    <t>инв.10104095к. Кв. А,ТП 255, ЩО-70-6; 0,4кВ</t>
  </si>
  <si>
    <t>2.4.0266</t>
  </si>
  <si>
    <t>инв.10104096к. Кв. А,ТП 255, ЩО-70-6; 0,4кВ</t>
  </si>
  <si>
    <t>2.4.0300</t>
  </si>
  <si>
    <t>Тахеометр с комплектом приспособлений</t>
  </si>
  <si>
    <t>2004г.</t>
  </si>
  <si>
    <t>инв.1630005 .Sokkia Setge заводской № 17403</t>
  </si>
  <si>
    <t>2.4.0322</t>
  </si>
  <si>
    <t xml:space="preserve">Щит </t>
  </si>
  <si>
    <t>06-1983</t>
  </si>
  <si>
    <t>инв.210104200023. ЩСУ-1, ТУ-18-536-042-75</t>
  </si>
  <si>
    <t>2.4.0323</t>
  </si>
  <si>
    <t>инв.210104200024. ЩСУ-2, ТУ-18-536-042-75</t>
  </si>
  <si>
    <t>2.4.0326</t>
  </si>
  <si>
    <t>Фильтр</t>
  </si>
  <si>
    <t>1988</t>
  </si>
  <si>
    <t>инв.210104200022. Ёмкость ФОВ-2,6-06; V-10 куб.м</t>
  </si>
  <si>
    <t>2.4.0327</t>
  </si>
  <si>
    <t>Трансформатор</t>
  </si>
  <si>
    <t xml:space="preserve">инв.210104200025. Тип 160-70, степень защиты 1Р-21,     масса 195 Кг, ТУ-16-563-73083 </t>
  </si>
  <si>
    <t>2.4.0328</t>
  </si>
  <si>
    <t>1982</t>
  </si>
  <si>
    <t>инв.210106300014. АОП-21-436, 50Гц, 1400об/мин, 220/360В</t>
  </si>
  <si>
    <t>2.4.0330</t>
  </si>
  <si>
    <t>Ёмкость</t>
  </si>
  <si>
    <t>12-2004</t>
  </si>
  <si>
    <t>инв.210106300016</t>
  </si>
  <si>
    <t>2.4.0332</t>
  </si>
  <si>
    <t>Телевизор "SAMSUNG"</t>
  </si>
  <si>
    <t>инв.1.101.04000029</t>
  </si>
  <si>
    <t>МБУ "Информационный центр г.Яровое"</t>
  </si>
  <si>
    <t>2.4.0345</t>
  </si>
  <si>
    <t>Видеокамера Раnasonic</t>
  </si>
  <si>
    <t>инв.1.101.04000022</t>
  </si>
  <si>
    <t>2.4.0362</t>
  </si>
  <si>
    <t>"Кросна ИНТ-П"</t>
  </si>
  <si>
    <t>инв.01380006. ИРФШ.464316.001-01; оборудование абонентской приемной спутниковой станции</t>
  </si>
  <si>
    <t>2.4.0364</t>
  </si>
  <si>
    <t>инв.01380622. ИРФШ.464316.001-01; оборудование абонентской приемной спутниковой станции</t>
  </si>
  <si>
    <t>2.4.0365</t>
  </si>
  <si>
    <t>Торговое оборудование стенка</t>
  </si>
  <si>
    <t>инв.01380780. 5 секций ,полки раздвижные стекла на замках</t>
  </si>
  <si>
    <t>2.4.0366</t>
  </si>
  <si>
    <t>Мини-дека Sony 470</t>
  </si>
  <si>
    <t>инв.01380778</t>
  </si>
  <si>
    <t>2.4.0371</t>
  </si>
  <si>
    <t>Усилитель РВ 370</t>
  </si>
  <si>
    <t>2004</t>
  </si>
  <si>
    <t>инв.01380819</t>
  </si>
  <si>
    <t>2.4.0373</t>
  </si>
  <si>
    <t>Акустическая система 15 250 w -2шт</t>
  </si>
  <si>
    <t>инв.01380816. Колонки черного цвета 2 шт.</t>
  </si>
  <si>
    <t>2.4.0374</t>
  </si>
  <si>
    <t>Световой эффект Файербол</t>
  </si>
  <si>
    <t>2001</t>
  </si>
  <si>
    <t xml:space="preserve">инв.01380769. Световое сопровождение для дискотеки </t>
  </si>
  <si>
    <t>2.4.0375</t>
  </si>
  <si>
    <t>Кривые зеркала</t>
  </si>
  <si>
    <t>инв.01380748</t>
  </si>
  <si>
    <t>2.4.0377</t>
  </si>
  <si>
    <t xml:space="preserve">Акустическая система РОАД 150 250 w </t>
  </si>
  <si>
    <t>инв.01380783-86. Колонки черного цвета-4шт</t>
  </si>
  <si>
    <t>2.4.0378</t>
  </si>
  <si>
    <t xml:space="preserve">Акустическая система РОАД 215 600 w </t>
  </si>
  <si>
    <t>инв.01380787-90. Колонки черного цвета-4шт</t>
  </si>
  <si>
    <t>2.4.0379</t>
  </si>
  <si>
    <t>Усилитель ROAD READY RB 250</t>
  </si>
  <si>
    <t>инв.01380792. Устройство для усиления  воспроизведения муз.частот</t>
  </si>
  <si>
    <t>2.4.0382</t>
  </si>
  <si>
    <t>Процессор эффектов ALESIS MIDIVERB IV</t>
  </si>
  <si>
    <t>инв.01380801. Для разделения сигнала по частотам</t>
  </si>
  <si>
    <t>2.4.0384</t>
  </si>
  <si>
    <t>Мультикор S 16/4</t>
  </si>
  <si>
    <t>инв.01380804. Для подключения внешних источников</t>
  </si>
  <si>
    <t>2.4.0389</t>
  </si>
  <si>
    <t>Комплект "Евросоунд" со стойкой</t>
  </si>
  <si>
    <t>инв.3061280. Колонки 1 большая, 2 малые</t>
  </si>
  <si>
    <t>2.4.0391</t>
  </si>
  <si>
    <t xml:space="preserve">Музыкальный клавишный инструмент "Ямаха-PSR -1500" </t>
  </si>
  <si>
    <t>1995</t>
  </si>
  <si>
    <t>инв.3061244</t>
  </si>
  <si>
    <t>2.4.0392</t>
  </si>
  <si>
    <t>Агрегат насосный</t>
  </si>
  <si>
    <t>IV - 2005</t>
  </si>
  <si>
    <t>инв. 89000107. СМ 150-125-315 с электродвигателем фекальный</t>
  </si>
  <si>
    <t>2.4.0393</t>
  </si>
  <si>
    <t>инв. 89000109 (оценка 2011). СМ 150-125-315 с электродвигателем фекальный</t>
  </si>
  <si>
    <t>2.4.0394</t>
  </si>
  <si>
    <t>инв. 89000111 (оценка 2011). СМ 150-125-315 с электродвигателем фекальный</t>
  </si>
  <si>
    <t>2.4.0398</t>
  </si>
  <si>
    <t>VII - 2006</t>
  </si>
  <si>
    <t>инв.89000121 (оценка 2011). СМ 200-150-315-4 на раме без эл.двигателя</t>
  </si>
  <si>
    <t>2.4.0400</t>
  </si>
  <si>
    <t xml:space="preserve">Насос   </t>
  </si>
  <si>
    <t>VIII - 2003</t>
  </si>
  <si>
    <t>инв.89040259 (оценка 2011). 200-150-315-4л</t>
  </si>
  <si>
    <t>2.4.0134.К</t>
  </si>
  <si>
    <t>Установка для перемешивания раствора</t>
  </si>
  <si>
    <t>инв. 89212206. УБ-342, 2,5 м3, 500 л/мин</t>
  </si>
  <si>
    <t>Муниципальная казна</t>
  </si>
  <si>
    <t>2.4.0405</t>
  </si>
  <si>
    <t>Шкаф силовой</t>
  </si>
  <si>
    <t>III - 1986</t>
  </si>
  <si>
    <t>инв.89156304. Ул.Заводская,10</t>
  </si>
  <si>
    <t>2.4.0406</t>
  </si>
  <si>
    <t>Щит управления насосами</t>
  </si>
  <si>
    <t>ХI - 1980</t>
  </si>
  <si>
    <t xml:space="preserve">инв.89161704 (оценка 2011). 13 панелей, КНС-2, ул.Кулундинская </t>
  </si>
  <si>
    <t>2.4.0407</t>
  </si>
  <si>
    <t>Щит управления</t>
  </si>
  <si>
    <t>ХII - 1982</t>
  </si>
  <si>
    <t>инв.89162101 (оценка 2011). ШЭ5902-23В2 с пусковой аппаратурой В-380/220В, габариты 2200*600*800, вес 1,5тн</t>
  </si>
  <si>
    <t>2.4.0408</t>
  </si>
  <si>
    <t>инв.89162204 (оценка 2011). Ул. Северная,2 водозабор</t>
  </si>
  <si>
    <t>2.4.0404.К</t>
  </si>
  <si>
    <t xml:space="preserve">Низковольтное распредустройство </t>
  </si>
  <si>
    <t>08.1990</t>
  </si>
  <si>
    <t>инв.89163304</t>
  </si>
  <si>
    <t>2.4.0411</t>
  </si>
  <si>
    <t>Компрессор передвижной</t>
  </si>
  <si>
    <t>инв.11150</t>
  </si>
  <si>
    <t>2.4.0414</t>
  </si>
  <si>
    <t>Квадроцикл</t>
  </si>
  <si>
    <t>VIII - 2006</t>
  </si>
  <si>
    <t>инв.2060950</t>
  </si>
  <si>
    <t>2.4.0424</t>
  </si>
  <si>
    <t>Эквалайзер Behringer GEQ 3102</t>
  </si>
  <si>
    <t>VIII -2003 г.</t>
  </si>
  <si>
    <t>инв.01380796</t>
  </si>
  <si>
    <t>2.4.0425</t>
  </si>
  <si>
    <t>Распред щит 51/РУТ</t>
  </si>
  <si>
    <t>VI -1970 г.</t>
  </si>
  <si>
    <t>инв.01630722</t>
  </si>
  <si>
    <t>2.4.0430</t>
  </si>
  <si>
    <t>Баян тульский</t>
  </si>
  <si>
    <t>ХII -1990 г.</t>
  </si>
  <si>
    <t>инв.30612101</t>
  </si>
  <si>
    <t>2.4.0432</t>
  </si>
  <si>
    <t>DVD HYNDAI</t>
  </si>
  <si>
    <t>VIII -2005 г.</t>
  </si>
  <si>
    <t>инв.3061295</t>
  </si>
  <si>
    <t>2.4.0433</t>
  </si>
  <si>
    <t>Колонки AC JBL VR*15</t>
  </si>
  <si>
    <t>VII -2007 г.</t>
  </si>
  <si>
    <t>инв.3061260-61</t>
  </si>
  <si>
    <t>2.4.0434</t>
  </si>
  <si>
    <t xml:space="preserve">Усилитель </t>
  </si>
  <si>
    <t>инв.3061275</t>
  </si>
  <si>
    <t>2.4.0438</t>
  </si>
  <si>
    <t>Распред пункт ПР -247206</t>
  </si>
  <si>
    <t>12-1983</t>
  </si>
  <si>
    <t>инв.01380013</t>
  </si>
  <si>
    <t>2.4.0439</t>
  </si>
  <si>
    <t>Распред пункт ПР -247207</t>
  </si>
  <si>
    <t>инв.01380012</t>
  </si>
  <si>
    <t>2.4.0440</t>
  </si>
  <si>
    <t>Факс Панасоник 932</t>
  </si>
  <si>
    <t>09-2007</t>
  </si>
  <si>
    <t>инв.20401011</t>
  </si>
  <si>
    <t xml:space="preserve">Комитет администрации г. Яровое по культуре, спорту и молодежной политике </t>
  </si>
  <si>
    <t>2.4.0441</t>
  </si>
  <si>
    <t>Видеокамера</t>
  </si>
  <si>
    <t>ХII -2006 г.</t>
  </si>
  <si>
    <t>инв.01384730</t>
  </si>
  <si>
    <t>2.4.0443</t>
  </si>
  <si>
    <t>Спортивно-пневматическая винтовка</t>
  </si>
  <si>
    <t>инв.11049</t>
  </si>
  <si>
    <t>2.4.0444</t>
  </si>
  <si>
    <t>Стол бильярдный</t>
  </si>
  <si>
    <t>инв.11161</t>
  </si>
  <si>
    <t>2.4.0445</t>
  </si>
  <si>
    <t>инв.210106200004</t>
  </si>
  <si>
    <t>2.4.0448</t>
  </si>
  <si>
    <t>Источник высокого напряжения</t>
  </si>
  <si>
    <t>инв.10104039</t>
  </si>
  <si>
    <t>2.4.0449</t>
  </si>
  <si>
    <t>Комплект элект. снабжения</t>
  </si>
  <si>
    <t>инв.10104040</t>
  </si>
  <si>
    <t>2.4.0450</t>
  </si>
  <si>
    <t>Комплект измерительного блока</t>
  </si>
  <si>
    <t>инв.10104041</t>
  </si>
  <si>
    <t>2.4.0451</t>
  </si>
  <si>
    <t xml:space="preserve">Видеокамера </t>
  </si>
  <si>
    <t>инв.1.101.04000023</t>
  </si>
  <si>
    <t>2.4.0452</t>
  </si>
  <si>
    <t>Штатив в комплекте с кофром</t>
  </si>
  <si>
    <t>инв.1.101.04000024</t>
  </si>
  <si>
    <t>2.4.0453</t>
  </si>
  <si>
    <t>Широкоугольная насадка</t>
  </si>
  <si>
    <t>XII-2007</t>
  </si>
  <si>
    <t>инв.1.101.04000026</t>
  </si>
  <si>
    <t>2.4.0454</t>
  </si>
  <si>
    <t>Вазон "Короб В- 15"</t>
  </si>
  <si>
    <t>VII -2008</t>
  </si>
  <si>
    <t>стоимость 1 шт. вазона - 2100 руб.; приобретено по - сч.ф. № 19 от 03.06.08г.12600=;  и № 29 от 24.06.08г. 18900=№8900005-19,1 списпн 04.02.09</t>
  </si>
  <si>
    <t>2.4.0457</t>
  </si>
  <si>
    <t xml:space="preserve">Вазон "Короб В- 15" </t>
  </si>
  <si>
    <t>стоимость 1 шт. вазона - 2675,20 руб.;инв.89000036-42,№89000023-25</t>
  </si>
  <si>
    <t>2.4.0456</t>
  </si>
  <si>
    <t>стоимость 1 шт. вазона - 2675,20 руб.;инв.89000031-35</t>
  </si>
  <si>
    <t>2.4.0458</t>
  </si>
  <si>
    <t>Басгитара ESP LB-55MS</t>
  </si>
  <si>
    <t>инв.3061299</t>
  </si>
  <si>
    <t>2.4.0459</t>
  </si>
  <si>
    <t>Комплект звуковой аппаратуры SPIRIT FX 10,4A</t>
  </si>
  <si>
    <t>инв.3060949</t>
  </si>
  <si>
    <t>2.4.0460</t>
  </si>
  <si>
    <t>Баннер "Озеро"</t>
  </si>
  <si>
    <t>инв.101090073</t>
  </si>
  <si>
    <t>2.4.0461</t>
  </si>
  <si>
    <t>Баян "Юпитер" конц.многотембров.</t>
  </si>
  <si>
    <t>инв.3061258</t>
  </si>
  <si>
    <t>2.4.0462</t>
  </si>
  <si>
    <t>Дымогенератор РТ-1500</t>
  </si>
  <si>
    <t>инв.30612103</t>
  </si>
  <si>
    <t>2.4.0463</t>
  </si>
  <si>
    <t>Лазер BIG DIPPER Seven Star К800</t>
  </si>
  <si>
    <t>инв.30612104</t>
  </si>
  <si>
    <t>2.4.0470</t>
  </si>
  <si>
    <t>Управляемая пушка-прожектор DTS Moonlight</t>
  </si>
  <si>
    <t>инв.30612139</t>
  </si>
  <si>
    <t>2.4.0473</t>
  </si>
  <si>
    <t>04-1988</t>
  </si>
  <si>
    <t>№ 89158504,оценка 2011</t>
  </si>
  <si>
    <t>2.4.0474</t>
  </si>
  <si>
    <t>№ 89158604,оценка 2011</t>
  </si>
  <si>
    <t>2.4.0475</t>
  </si>
  <si>
    <t xml:space="preserve">Шкаф с автоматами </t>
  </si>
  <si>
    <t>03-1991</t>
  </si>
  <si>
    <t>№ 89163504,оценка 2011</t>
  </si>
  <si>
    <t>2.4.0477</t>
  </si>
  <si>
    <t>Щит управления 1</t>
  </si>
  <si>
    <t>№ 89161404,оценка 2011</t>
  </si>
  <si>
    <t>2.4.0478</t>
  </si>
  <si>
    <t>№ 89161304,оценка 2011</t>
  </si>
  <si>
    <t>2.4.0479</t>
  </si>
  <si>
    <t>Щит управления 3</t>
  </si>
  <si>
    <t>№ 89161104,оценка 2011</t>
  </si>
  <si>
    <t>2.4.0480</t>
  </si>
  <si>
    <t>Щит  ЩС-1</t>
  </si>
  <si>
    <t>№ 89161504,оценка 2011</t>
  </si>
  <si>
    <t>2.4.0481</t>
  </si>
  <si>
    <t>№ 89161204,оценка 2011</t>
  </si>
  <si>
    <t>2.4.0482</t>
  </si>
  <si>
    <t>№ 89161004,оценка 2011</t>
  </si>
  <si>
    <t>2.4.0483</t>
  </si>
  <si>
    <t>№ 89160904,оценка 2011</t>
  </si>
  <si>
    <t>2.4.0484</t>
  </si>
  <si>
    <t>№ 89160804,оценка 2011</t>
  </si>
  <si>
    <t>2.4.0485</t>
  </si>
  <si>
    <t>№ 89161904,оценка 2011</t>
  </si>
  <si>
    <t>2.4.0486</t>
  </si>
  <si>
    <t>07-2007</t>
  </si>
  <si>
    <t>№ 89422419,оценка 2011</t>
  </si>
  <si>
    <t>2.4.0487</t>
  </si>
  <si>
    <t>№ 89422418,оценка 2011</t>
  </si>
  <si>
    <t>2.4.0488</t>
  </si>
  <si>
    <t>№ 89422417,оценка 2011</t>
  </si>
  <si>
    <t>2.4.0489</t>
  </si>
  <si>
    <t xml:space="preserve">Насос </t>
  </si>
  <si>
    <t>08-2007</t>
  </si>
  <si>
    <t>инв.89422416,оценка 2011</t>
  </si>
  <si>
    <t>2.4.0491</t>
  </si>
  <si>
    <t>Установка МСК-3-100-101</t>
  </si>
  <si>
    <t>инв.10104090</t>
  </si>
  <si>
    <t>2.4.0410.К</t>
  </si>
  <si>
    <t>Стойка с рабочими местами оператора</t>
  </si>
  <si>
    <t>07.2002</t>
  </si>
  <si>
    <t>инв.89060118 . РКЦ 2*10450</t>
  </si>
  <si>
    <t>2.4.0494.К</t>
  </si>
  <si>
    <t>Мегометр</t>
  </si>
  <si>
    <t>инв.№ 89003718</t>
  </si>
  <si>
    <t>2.4.0497</t>
  </si>
  <si>
    <t>Пункт распределительный ПР-24</t>
  </si>
  <si>
    <t>инв.13601354</t>
  </si>
  <si>
    <t>2.4.0499</t>
  </si>
  <si>
    <t>инв.89163004</t>
  </si>
  <si>
    <t>2.4.0500</t>
  </si>
  <si>
    <t>Телефон-факс Panasonic</t>
  </si>
  <si>
    <t>2.4.0502</t>
  </si>
  <si>
    <t xml:space="preserve">Компьютер </t>
  </si>
  <si>
    <t>2.4.0505</t>
  </si>
  <si>
    <t>№ 89153304</t>
  </si>
  <si>
    <t>2.4.0496.К</t>
  </si>
  <si>
    <t>инв.89156904</t>
  </si>
  <si>
    <t>2.4.0514</t>
  </si>
  <si>
    <t>Велотренажер</t>
  </si>
  <si>
    <t>инв.210106300025</t>
  </si>
  <si>
    <t>2.4.0510.К</t>
  </si>
  <si>
    <t xml:space="preserve">Шкаф распределительный </t>
  </si>
  <si>
    <t>№ 89159304</t>
  </si>
  <si>
    <t>2.4.0516</t>
  </si>
  <si>
    <t>№ 89157904</t>
  </si>
  <si>
    <t>2.4.0525</t>
  </si>
  <si>
    <t>Кондиционер CHIGO KFR 25GW</t>
  </si>
  <si>
    <t>2.4.0526</t>
  </si>
  <si>
    <t>Уничтожитель документов</t>
  </si>
  <si>
    <t>2.4.0527</t>
  </si>
  <si>
    <t>Кондиционер CHIGO KFR-23GW/AC</t>
  </si>
  <si>
    <t>внутр+наружный</t>
  </si>
  <si>
    <t>2.4.0528</t>
  </si>
  <si>
    <t>2.4.0529</t>
  </si>
  <si>
    <t>Машина протирочно-резат.</t>
  </si>
  <si>
    <t>инв.10104008</t>
  </si>
  <si>
    <t>2.4.0530</t>
  </si>
  <si>
    <t>Пожарная сигнализация</t>
  </si>
  <si>
    <t>инв. №10104097</t>
  </si>
  <si>
    <t>2.4.0535</t>
  </si>
  <si>
    <t>Доска интерактивная</t>
  </si>
  <si>
    <t>инв.10104069</t>
  </si>
  <si>
    <t>2.4.0537</t>
  </si>
  <si>
    <t>Мультимедийный проектор</t>
  </si>
  <si>
    <t>инв.10104074</t>
  </si>
  <si>
    <t>2.4.0538</t>
  </si>
  <si>
    <t>инв.10104065</t>
  </si>
  <si>
    <t>2.4.0539</t>
  </si>
  <si>
    <t>Доска интерактивная  SMART Board</t>
  </si>
  <si>
    <t>инв.10104051</t>
  </si>
  <si>
    <t>2.4.0540</t>
  </si>
  <si>
    <t>Проектор VIEWSONIC</t>
  </si>
  <si>
    <t>инв.10104050</t>
  </si>
  <si>
    <t>2.4.0548</t>
  </si>
  <si>
    <t xml:space="preserve">Машина тестомесильная </t>
  </si>
  <si>
    <t>инв.10106562</t>
  </si>
  <si>
    <t>2.4.0549</t>
  </si>
  <si>
    <t>Мясорубка МИМ 300</t>
  </si>
  <si>
    <t>инв.10104061</t>
  </si>
  <si>
    <t>2.4.0550</t>
  </si>
  <si>
    <t>Овощерезка МПР-350-02</t>
  </si>
  <si>
    <t>инв.10104062</t>
  </si>
  <si>
    <t>2.4.0551</t>
  </si>
  <si>
    <t>Картофелечистка МОК-150</t>
  </si>
  <si>
    <t>инв.10104063</t>
  </si>
  <si>
    <t>2.4.0552</t>
  </si>
  <si>
    <t>Шкаф пекарный ШПСЭМ-З(М)</t>
  </si>
  <si>
    <t>инв.10104055</t>
  </si>
  <si>
    <t>2.4.0553</t>
  </si>
  <si>
    <t>Плита электрическая ПЭ-726 ШК</t>
  </si>
  <si>
    <t>инв.10104056</t>
  </si>
  <si>
    <t>2.4.0554</t>
  </si>
  <si>
    <t>Зонт вытяжной ЗВ-10/8Н</t>
  </si>
  <si>
    <t>инв.10106279, 10106280</t>
  </si>
  <si>
    <t>2.4.0556</t>
  </si>
  <si>
    <t>10.2008</t>
  </si>
  <si>
    <t>инв.10106467</t>
  </si>
  <si>
    <t>2.4.0557</t>
  </si>
  <si>
    <t>инв.10104127</t>
  </si>
  <si>
    <t>2.4.0558</t>
  </si>
  <si>
    <t>инв.10104128</t>
  </si>
  <si>
    <t>2.4.0559</t>
  </si>
  <si>
    <t>Аста прилавок холодильный ПВВ</t>
  </si>
  <si>
    <t>инв.10106468</t>
  </si>
  <si>
    <t>2.4.0560</t>
  </si>
  <si>
    <t>Посудомоечная машина ПММ К1</t>
  </si>
  <si>
    <t>инв.10104131</t>
  </si>
  <si>
    <t>2.4.0561</t>
  </si>
  <si>
    <t>Ванна моечная ВМ-1/530</t>
  </si>
  <si>
    <t>инв.10106561</t>
  </si>
  <si>
    <t>2.4.0562</t>
  </si>
  <si>
    <t>Ванна моечная ВМ-1/700</t>
  </si>
  <si>
    <t>инв.10106563</t>
  </si>
  <si>
    <t>2.4.0563</t>
  </si>
  <si>
    <t>Стол производственный СЧП-8/6-Н</t>
  </si>
  <si>
    <t>инв.10106470</t>
  </si>
  <si>
    <t>2.4.0564</t>
  </si>
  <si>
    <t>Стол производственный СГПП-8/6-Н</t>
  </si>
  <si>
    <t>инв.10106469</t>
  </si>
  <si>
    <t>2.4.0565</t>
  </si>
  <si>
    <t>Холодильный шкаф ШН-0,7</t>
  </si>
  <si>
    <t>инв.10106484</t>
  </si>
  <si>
    <t>2.4.0566</t>
  </si>
  <si>
    <t>Пароконвектомат ПКА6-1/1ВМ</t>
  </si>
  <si>
    <t>инв.10106485</t>
  </si>
  <si>
    <t>2.4.0567</t>
  </si>
  <si>
    <t>Весы  CAS SW-5</t>
  </si>
  <si>
    <t>инв.10106486-87</t>
  </si>
  <si>
    <t>2.4.0568</t>
  </si>
  <si>
    <t>Стол производственный РПС-12/6-430</t>
  </si>
  <si>
    <t>11.2008</t>
  </si>
  <si>
    <t>инв.10106471-72</t>
  </si>
  <si>
    <t>2.4.0569</t>
  </si>
  <si>
    <t>Плита электрическая ПЭШ-4Ш 2004</t>
  </si>
  <si>
    <t>инв.10106473-74</t>
  </si>
  <si>
    <t>2.4.0570</t>
  </si>
  <si>
    <t>инв.10106477</t>
  </si>
  <si>
    <t>2.4.0571</t>
  </si>
  <si>
    <t>инв.10106476</t>
  </si>
  <si>
    <t>2.4.0572</t>
  </si>
  <si>
    <t>Подставка под пароконвектомат ПК-6М</t>
  </si>
  <si>
    <t>инв.10106478</t>
  </si>
  <si>
    <t>2.4.0573</t>
  </si>
  <si>
    <t>Смягчитель воды</t>
  </si>
  <si>
    <t>инв.10106479-8</t>
  </si>
  <si>
    <t>2.4.0574</t>
  </si>
  <si>
    <t>инв.10106481,83</t>
  </si>
  <si>
    <t>2.4.0575</t>
  </si>
  <si>
    <t>Школьная метеостанция</t>
  </si>
  <si>
    <t>инв.10106488</t>
  </si>
  <si>
    <t>2.4.0577</t>
  </si>
  <si>
    <t>Аста Мармит ЭМК 70КМУ</t>
  </si>
  <si>
    <t>инв.10104126</t>
  </si>
  <si>
    <t>2.4.0578</t>
  </si>
  <si>
    <t>Хлеборезка АХМ-300</t>
  </si>
  <si>
    <t>.2008</t>
  </si>
  <si>
    <t>инв.10106138</t>
  </si>
  <si>
    <t>2.4.0579</t>
  </si>
  <si>
    <t>инв.10104054</t>
  </si>
  <si>
    <t>2.4.0580</t>
  </si>
  <si>
    <t>инв.10106286</t>
  </si>
  <si>
    <t>2.4.0581</t>
  </si>
  <si>
    <t>Проектор ASER P 1165</t>
  </si>
  <si>
    <t>инв.10104106</t>
  </si>
  <si>
    <t>2.4.0583</t>
  </si>
  <si>
    <t xml:space="preserve">Проектор  BenQ MP622 </t>
  </si>
  <si>
    <t>инв.10104114-1</t>
  </si>
  <si>
    <t>2.4.0584</t>
  </si>
  <si>
    <t>Машина тестомесильная 38/S</t>
  </si>
  <si>
    <t>инв.10160137</t>
  </si>
  <si>
    <t>2.4.0585</t>
  </si>
  <si>
    <t>инв.10160136</t>
  </si>
  <si>
    <t>2.4.0586</t>
  </si>
  <si>
    <t>Сковорода электрическая СЭ-8</t>
  </si>
  <si>
    <t>инв.10106139</t>
  </si>
  <si>
    <t>2.4.0587</t>
  </si>
  <si>
    <t>инв.10104133</t>
  </si>
  <si>
    <t>2.4.0588</t>
  </si>
  <si>
    <t>Электродвигатель АИР 160 S8 IM 1081</t>
  </si>
  <si>
    <t>инв.210106200060</t>
  </si>
  <si>
    <t>2.4.0589</t>
  </si>
  <si>
    <t>Насос Grundfos NB 32-125/1/140</t>
  </si>
  <si>
    <t>инв.210106200048</t>
  </si>
  <si>
    <t>2.4.0590</t>
  </si>
  <si>
    <t>Насос Grundfos NB 65-125/127</t>
  </si>
  <si>
    <t>инв.210106200049</t>
  </si>
  <si>
    <t>2.4.0591</t>
  </si>
  <si>
    <t>Скамья (тренажер)</t>
  </si>
  <si>
    <t>инв.210106300024</t>
  </si>
  <si>
    <t>2.4.0592</t>
  </si>
  <si>
    <t>Степпер (тренажер)</t>
  </si>
  <si>
    <t>2008</t>
  </si>
  <si>
    <t>инв.210106300026</t>
  </si>
  <si>
    <t>2.4.0593</t>
  </si>
  <si>
    <t>инв.210106300027</t>
  </si>
  <si>
    <t>2.4.0595</t>
  </si>
  <si>
    <t>Резчик швов СS146</t>
  </si>
  <si>
    <t>инв.89000044</t>
  </si>
  <si>
    <t>2.4.0596</t>
  </si>
  <si>
    <t>Виброплита VS-244</t>
  </si>
  <si>
    <t>инв.89000045</t>
  </si>
  <si>
    <t>2.4.0515.К</t>
  </si>
  <si>
    <t>Стойка кассы РКЦ</t>
  </si>
  <si>
    <t>№ 89060018</t>
  </si>
  <si>
    <t>2.4.0599</t>
  </si>
  <si>
    <t>Сварочное оборудование для п/э ССПТ-315</t>
  </si>
  <si>
    <t>.10.2009</t>
  </si>
  <si>
    <t>до 01.09.10 в Вод-ле</t>
  </si>
  <si>
    <t>2.4.0600</t>
  </si>
  <si>
    <t>Кондиционер CHIGO KFR-66G</t>
  </si>
  <si>
    <t>инв.3061263</t>
  </si>
  <si>
    <t>2.4.0601</t>
  </si>
  <si>
    <t xml:space="preserve">Кондиционер CHIGO KFR-51 GW/BC </t>
  </si>
  <si>
    <t>инв.30612136</t>
  </si>
  <si>
    <t>2.4.0602</t>
  </si>
  <si>
    <t>Пульт Soundcraft МРМ</t>
  </si>
  <si>
    <t>инв.1061017</t>
  </si>
  <si>
    <t>2.4.0603</t>
  </si>
  <si>
    <t>инв.3061083,а</t>
  </si>
  <si>
    <t>2.4.0604</t>
  </si>
  <si>
    <t>Аккустическая система Leem</t>
  </si>
  <si>
    <t>инв.30612134</t>
  </si>
  <si>
    <t>2.4.0605</t>
  </si>
  <si>
    <t xml:space="preserve">Видеопроектор </t>
  </si>
  <si>
    <t>инв.3061023</t>
  </si>
  <si>
    <t>2.4.0606</t>
  </si>
  <si>
    <t>Видеопроектор Панасоник РТ-LB75</t>
  </si>
  <si>
    <t>инв.30612110</t>
  </si>
  <si>
    <t>2.4.0609</t>
  </si>
  <si>
    <t>Световое оборудование</t>
  </si>
  <si>
    <t>инв.3061031</t>
  </si>
  <si>
    <t>2.4.0610</t>
  </si>
  <si>
    <t>Усилитель Yamaha Р2500S</t>
  </si>
  <si>
    <t>инв.3061024</t>
  </si>
  <si>
    <t>2.4.0611</t>
  </si>
  <si>
    <t>Цифровое пианино Celviano AP-400</t>
  </si>
  <si>
    <t>инв.3061091,а</t>
  </si>
  <si>
    <t>2.4.0612</t>
  </si>
  <si>
    <t>Кондиционер CHIGO KFR 23 GS</t>
  </si>
  <si>
    <t>инв.2060995</t>
  </si>
  <si>
    <t>2.4.0613</t>
  </si>
  <si>
    <t>Стерилизатор воздушный ГП-10 МО</t>
  </si>
  <si>
    <t>инв.10104130</t>
  </si>
  <si>
    <t>2.4.0614</t>
  </si>
  <si>
    <t>инв.10104149</t>
  </si>
  <si>
    <t>2.4.0615</t>
  </si>
  <si>
    <t>инв.10104150</t>
  </si>
  <si>
    <t>2.4.0616</t>
  </si>
  <si>
    <t>инв.10104151</t>
  </si>
  <si>
    <t>2.4.0617</t>
  </si>
  <si>
    <t>Водонагреватель Thermex RZL 100-VS</t>
  </si>
  <si>
    <t>инв.10104146</t>
  </si>
  <si>
    <t>2.4.0618</t>
  </si>
  <si>
    <t>Холодильник "Бирюса"-131К (спл)</t>
  </si>
  <si>
    <t>инв.10106734-35</t>
  </si>
  <si>
    <t>2.4.0619</t>
  </si>
  <si>
    <t>инв.10104147</t>
  </si>
  <si>
    <t>2.4.0620</t>
  </si>
  <si>
    <t>Котел пищеварочный КПЭМ-60/9</t>
  </si>
  <si>
    <t>инв.10104148</t>
  </si>
  <si>
    <t>2.4.0622</t>
  </si>
  <si>
    <t>Шкаф расстоечный РШ-10Н</t>
  </si>
  <si>
    <t>инв.10104572</t>
  </si>
  <si>
    <t>2.4.0623</t>
  </si>
  <si>
    <t>инв.10106745</t>
  </si>
  <si>
    <t>2.4.0624</t>
  </si>
  <si>
    <t xml:space="preserve">Прилавок- витрина холодильная </t>
  </si>
  <si>
    <t>инв.10106737</t>
  </si>
  <si>
    <t>2.4.0625</t>
  </si>
  <si>
    <t>инв.10104155</t>
  </si>
  <si>
    <t>2.4.0626</t>
  </si>
  <si>
    <t>инв.10106744</t>
  </si>
  <si>
    <t>2.4.0627</t>
  </si>
  <si>
    <t>инв.10106738</t>
  </si>
  <si>
    <t>2.4.0629</t>
  </si>
  <si>
    <t>Шкаф жарочный ШЭЖ-992</t>
  </si>
  <si>
    <t>инв.10106740</t>
  </si>
  <si>
    <t>2.4.0670</t>
  </si>
  <si>
    <t>инв.10106743</t>
  </si>
  <si>
    <t>2.4.0671</t>
  </si>
  <si>
    <t xml:space="preserve">Мармит универсальный </t>
  </si>
  <si>
    <t>инв.10106741</t>
  </si>
  <si>
    <t>2.4.0672</t>
  </si>
  <si>
    <t>Установка горизонтального бурения УГБ-2h</t>
  </si>
  <si>
    <t>2.4.0675</t>
  </si>
  <si>
    <t>инв.30612162</t>
  </si>
  <si>
    <t>2.4.0676</t>
  </si>
  <si>
    <t>Кондиционер Midea (R22) MSE-07HR</t>
  </si>
  <si>
    <t>07.2010</t>
  </si>
  <si>
    <t>инв.30612140</t>
  </si>
  <si>
    <t>2.4.0677</t>
  </si>
  <si>
    <t>инв.30612141</t>
  </si>
  <si>
    <t>2.4.0680</t>
  </si>
  <si>
    <t>Проектор ACER</t>
  </si>
  <si>
    <t>инв.10104064-66</t>
  </si>
  <si>
    <t>2.4.0681</t>
  </si>
  <si>
    <t>Проектор</t>
  </si>
  <si>
    <t>инв.010104157</t>
  </si>
  <si>
    <t>2.4.0682</t>
  </si>
  <si>
    <t>Источник бесперебойного питания</t>
  </si>
  <si>
    <t>инв.10104160</t>
  </si>
  <si>
    <t>2.4.0683</t>
  </si>
  <si>
    <t>инв.10104140-41</t>
  </si>
  <si>
    <t>2.4.0684</t>
  </si>
  <si>
    <t xml:space="preserve">Проектор  </t>
  </si>
  <si>
    <t>инв.10104142</t>
  </si>
  <si>
    <t>2.4.0685</t>
  </si>
  <si>
    <t>Кондиционер</t>
  </si>
  <si>
    <t>инв.10104143-44</t>
  </si>
  <si>
    <t>2.4.0686</t>
  </si>
  <si>
    <t>Шкаф холодильный</t>
  </si>
  <si>
    <t>инв.010106001-02</t>
  </si>
  <si>
    <t>2.4.0687</t>
  </si>
  <si>
    <t>Холодильник "Бирюса 6ЕК-1"</t>
  </si>
  <si>
    <t>инв.010106011-12</t>
  </si>
  <si>
    <t>2.4.0688</t>
  </si>
  <si>
    <t>Холодильник "Бирюса 22-Е1"</t>
  </si>
  <si>
    <t>инв.010106015-16</t>
  </si>
  <si>
    <t>2.4.0689</t>
  </si>
  <si>
    <t>Машина стирально-отжимная IMESA LM-23</t>
  </si>
  <si>
    <t>инв.10106017</t>
  </si>
  <si>
    <t>2.4.0690</t>
  </si>
  <si>
    <t>Машина стиральная Imesa RS 11</t>
  </si>
  <si>
    <t>инв.10106085</t>
  </si>
  <si>
    <t>2.4.0691</t>
  </si>
  <si>
    <t>Игровой центр</t>
  </si>
  <si>
    <t>инв.10106100-101</t>
  </si>
  <si>
    <t>2.4.0692</t>
  </si>
  <si>
    <t>Турник "Шведская стенка"</t>
  </si>
  <si>
    <t>инв.010106152. 3х секционная</t>
  </si>
  <si>
    <t>2.4.0693</t>
  </si>
  <si>
    <t>Рукоход</t>
  </si>
  <si>
    <t>инв.010106158</t>
  </si>
  <si>
    <t>2.4.0694</t>
  </si>
  <si>
    <t>Комплект гимнастический "Паутина"</t>
  </si>
  <si>
    <t>инв.010106162</t>
  </si>
  <si>
    <t>2.4.0695</t>
  </si>
  <si>
    <t>Комплект офисной мебели</t>
  </si>
  <si>
    <t>инв.010106165</t>
  </si>
  <si>
    <t>2.4.0696</t>
  </si>
  <si>
    <t>Сухой бассейн</t>
  </si>
  <si>
    <t>инв.010106176</t>
  </si>
  <si>
    <t>2.4.0697</t>
  </si>
  <si>
    <t>Универсальная кухонная машина</t>
  </si>
  <si>
    <t>инв.010104001</t>
  </si>
  <si>
    <t>2.4.0698</t>
  </si>
  <si>
    <t>инв.010104002</t>
  </si>
  <si>
    <t>2.4.0699</t>
  </si>
  <si>
    <t>Шкаф жарочный ШЖ-150-2с</t>
  </si>
  <si>
    <t>инв.010104004</t>
  </si>
  <si>
    <t>2.4.0700</t>
  </si>
  <si>
    <t>Эл.сковорода СЭП-0,25 пт03</t>
  </si>
  <si>
    <t>инв.010104006</t>
  </si>
  <si>
    <t>2.4.0701</t>
  </si>
  <si>
    <t>инв.010104007</t>
  </si>
  <si>
    <t>2.4.0702</t>
  </si>
  <si>
    <t>Центрифуга ЛЦ-10</t>
  </si>
  <si>
    <t>инв.010104008</t>
  </si>
  <si>
    <t>2.4.0703</t>
  </si>
  <si>
    <t>Котел КПЭМ-60</t>
  </si>
  <si>
    <t>инв.010104016</t>
  </si>
  <si>
    <t>2.4.0704</t>
  </si>
  <si>
    <t>Аппарат д/УВЧ-терапии</t>
  </si>
  <si>
    <t>инв.010104018</t>
  </si>
  <si>
    <t>2.4.0705</t>
  </si>
  <si>
    <t>инв.010104030/1</t>
  </si>
  <si>
    <t>2.4.0706</t>
  </si>
  <si>
    <t>Привод УКМ-0,6</t>
  </si>
  <si>
    <t>инв.10104159</t>
  </si>
  <si>
    <t>2.4.0707</t>
  </si>
  <si>
    <t>инв.10104139</t>
  </si>
  <si>
    <t>2.4.0708</t>
  </si>
  <si>
    <t>Шкаф расстоечный РIRON L900</t>
  </si>
  <si>
    <t>инв.10104140</t>
  </si>
  <si>
    <t>2.4.0709</t>
  </si>
  <si>
    <t>Плита электрическая ПКЭ-4ПР-1070/860-ШС</t>
  </si>
  <si>
    <t>инв.10104141</t>
  </si>
  <si>
    <t>2.4.0710</t>
  </si>
  <si>
    <t>инв.10104165</t>
  </si>
  <si>
    <t>2.4.0711</t>
  </si>
  <si>
    <t>Мультимедиа-проектор WiFi</t>
  </si>
  <si>
    <t>инв.10104163</t>
  </si>
  <si>
    <t>2.4.0712</t>
  </si>
  <si>
    <t>инв.10104010</t>
  </si>
  <si>
    <t xml:space="preserve">МБДОУ ЦРР - д/с № 32 </t>
  </si>
  <si>
    <t>2.4.0713</t>
  </si>
  <si>
    <t>Мясорубка МИМ-300Т</t>
  </si>
  <si>
    <t>инв.10104029</t>
  </si>
  <si>
    <t>2.4.0714</t>
  </si>
  <si>
    <t>инв.10104025</t>
  </si>
  <si>
    <t>2.4.0715</t>
  </si>
  <si>
    <t>Проектор ASER</t>
  </si>
  <si>
    <t>2.4.0716</t>
  </si>
  <si>
    <t>инв.10104038</t>
  </si>
  <si>
    <t>2.4.0717</t>
  </si>
  <si>
    <t>инв.10104014</t>
  </si>
  <si>
    <t>2.4.0718</t>
  </si>
  <si>
    <t>инв.10104167</t>
  </si>
  <si>
    <t>Комитет администрации города Яровое по образованию</t>
  </si>
  <si>
    <t>2.4.0719</t>
  </si>
  <si>
    <t>инв.10104169</t>
  </si>
  <si>
    <t>2.4.0720</t>
  </si>
  <si>
    <t xml:space="preserve">Винтовка </t>
  </si>
  <si>
    <t>инв.10104327-28</t>
  </si>
  <si>
    <t>2.4.0721</t>
  </si>
  <si>
    <t xml:space="preserve">МБУ ДО "ЦНТТУ" г.Яровое    </t>
  </si>
  <si>
    <t>2.4.0725</t>
  </si>
  <si>
    <t>инв.3061043</t>
  </si>
  <si>
    <t>2.4.0726</t>
  </si>
  <si>
    <t>Балалайка Альт</t>
  </si>
  <si>
    <t>инв.1027,а</t>
  </si>
  <si>
    <t>2.4.0727</t>
  </si>
  <si>
    <t>Балалайка Секунда</t>
  </si>
  <si>
    <t>инв.1028,а</t>
  </si>
  <si>
    <t>2.4.0728</t>
  </si>
  <si>
    <t>инв.10104136-37</t>
  </si>
  <si>
    <t>2.4.0729</t>
  </si>
  <si>
    <t xml:space="preserve">Аккустическая система </t>
  </si>
  <si>
    <t>инв.10104050, 10104031</t>
  </si>
  <si>
    <t>2.4.0730</t>
  </si>
  <si>
    <t>Генератор звуковой частоты</t>
  </si>
  <si>
    <t>инв.10106343</t>
  </si>
  <si>
    <t>2.4.0732</t>
  </si>
  <si>
    <t>Машина протирочно-резательная</t>
  </si>
  <si>
    <t>инв.10104009</t>
  </si>
  <si>
    <t>2.4.0733</t>
  </si>
  <si>
    <t>инв.1104015</t>
  </si>
  <si>
    <t>2.4.0734</t>
  </si>
  <si>
    <t>Сплит-система</t>
  </si>
  <si>
    <t>2.4.0735</t>
  </si>
  <si>
    <t>2.4.0736</t>
  </si>
  <si>
    <t>Двигатель</t>
  </si>
  <si>
    <t>инв.000000000000035</t>
  </si>
  <si>
    <t>2.4.0737</t>
  </si>
  <si>
    <t>Электродвигатель АИР 112М4</t>
  </si>
  <si>
    <t>инв.000000000000042</t>
  </si>
  <si>
    <t>2.4.0598.К</t>
  </si>
  <si>
    <t>Моторез "STILL" ТС-460</t>
  </si>
  <si>
    <t>инв.10104148к</t>
  </si>
  <si>
    <t xml:space="preserve">9 пожарно-спасательный отряд ФПС ГПС Главного управления Министрерства РФ по делам ГО и ЧС </t>
  </si>
  <si>
    <t>безвозмездное пользование</t>
  </si>
  <si>
    <t>2.4.0738.К</t>
  </si>
  <si>
    <t>Светофорный объект</t>
  </si>
  <si>
    <t>пересечение ул.Алтайская- ул.40 лет Октября</t>
  </si>
  <si>
    <t>2.4.0740</t>
  </si>
  <si>
    <t>Абонентский терминал М2М-Cyber GLX</t>
  </si>
  <si>
    <t>инв.10106183</t>
  </si>
  <si>
    <t>2.4.0741</t>
  </si>
  <si>
    <t>Шкаф холодильный СМ 107 S</t>
  </si>
  <si>
    <t>инв.10106582</t>
  </si>
  <si>
    <t>2.4.0742</t>
  </si>
  <si>
    <t xml:space="preserve">Шкаф холодильный </t>
  </si>
  <si>
    <t>2.4.0743</t>
  </si>
  <si>
    <t>Электронный конструктор</t>
  </si>
  <si>
    <t>инв.10104584</t>
  </si>
  <si>
    <t>2.4.0744</t>
  </si>
  <si>
    <t>инв.10104173</t>
  </si>
  <si>
    <t>2.4.0745</t>
  </si>
  <si>
    <t>Узел учета тепловой энергии</t>
  </si>
  <si>
    <t>инв.10104144</t>
  </si>
  <si>
    <t>2.4.0746</t>
  </si>
  <si>
    <t>Кондиционер NEOCLIMA NS/YAG240RA5</t>
  </si>
  <si>
    <t>инв.201002</t>
  </si>
  <si>
    <t>2.4.0748</t>
  </si>
  <si>
    <t>Насос №1 Д-315-71с эл.двигателем Тип АО 2-92-240</t>
  </si>
  <si>
    <t>1994/1984</t>
  </si>
  <si>
    <t>2.4.0750</t>
  </si>
  <si>
    <t>Комплект образовательного оборудования</t>
  </si>
  <si>
    <t>инв.10104145. В комплекте: принтер, ноутбук, проектор</t>
  </si>
  <si>
    <t>2.4.0751</t>
  </si>
  <si>
    <t>инв.10104176</t>
  </si>
  <si>
    <t>2.4.0752</t>
  </si>
  <si>
    <t>инв.10104175</t>
  </si>
  <si>
    <t>2.4.0753</t>
  </si>
  <si>
    <t>инв.10104585. В комплекте: МФУ лазерное, мультимедиа проектор с экраном, ноутбук, 2 колонки</t>
  </si>
  <si>
    <t>2.4.0754</t>
  </si>
  <si>
    <t>инв.10104043</t>
  </si>
  <si>
    <t>2.4.0755</t>
  </si>
  <si>
    <t>инв.010104036</t>
  </si>
  <si>
    <t>2.4.0757</t>
  </si>
  <si>
    <t>инв.10104017</t>
  </si>
  <si>
    <t>2.4.0758</t>
  </si>
  <si>
    <t>Сплит-система BALLU 0,9</t>
  </si>
  <si>
    <t>инв.10104186</t>
  </si>
  <si>
    <t>2.4.0759</t>
  </si>
  <si>
    <t>инв.30612163</t>
  </si>
  <si>
    <t>2.4.0760</t>
  </si>
  <si>
    <t>Усилитель мощности</t>
  </si>
  <si>
    <t>инв.3061078,в</t>
  </si>
  <si>
    <t>2.4.0761</t>
  </si>
  <si>
    <t>инв.3061079,в</t>
  </si>
  <si>
    <t>2.4.0762</t>
  </si>
  <si>
    <t>инв.3061100</t>
  </si>
  <si>
    <t>2.4.0763</t>
  </si>
  <si>
    <t>инв.3060996</t>
  </si>
  <si>
    <t>2.4.0764</t>
  </si>
  <si>
    <t>Фотокамера Canon</t>
  </si>
  <si>
    <t>инв.1.101.04000035</t>
  </si>
  <si>
    <t>2.4.0765</t>
  </si>
  <si>
    <t>Стиральная машина IMESA</t>
  </si>
  <si>
    <t>инв.10104037</t>
  </si>
  <si>
    <t>2.4.0766</t>
  </si>
  <si>
    <t>инв.1</t>
  </si>
  <si>
    <t>2.4.0767</t>
  </si>
  <si>
    <t>инв.3061080,в</t>
  </si>
  <si>
    <t>2.4.0768</t>
  </si>
  <si>
    <t>Радиосистема Shure</t>
  </si>
  <si>
    <t>инв.3061100,а</t>
  </si>
  <si>
    <t>2.4.0770</t>
  </si>
  <si>
    <t>Панель ЩО-70</t>
  </si>
  <si>
    <t>2.4.0771</t>
  </si>
  <si>
    <t>2.4.0772</t>
  </si>
  <si>
    <t>2.4.0773</t>
  </si>
  <si>
    <t>Плита электрическая</t>
  </si>
  <si>
    <t>инв.10106602</t>
  </si>
  <si>
    <t>2.4.0774</t>
  </si>
  <si>
    <t>инв.10106177/1</t>
  </si>
  <si>
    <t>2.4.0775</t>
  </si>
  <si>
    <t>инв.10104019</t>
  </si>
  <si>
    <t>2.4.0787</t>
  </si>
  <si>
    <t>Машина стиральная</t>
  </si>
  <si>
    <t>инв.10104022</t>
  </si>
  <si>
    <t>2.4.0789</t>
  </si>
  <si>
    <t>Надувной батут BJ-В07</t>
  </si>
  <si>
    <t>инв.30612117</t>
  </si>
  <si>
    <t>2.4.0791</t>
  </si>
  <si>
    <t>ВентиляторВЗ280-46-3,15</t>
  </si>
  <si>
    <t>инв.210104200036</t>
  </si>
  <si>
    <t>2.4.0739.К</t>
  </si>
  <si>
    <t>пересечение ул.Кулундинская- ул.40 лет Октября</t>
  </si>
  <si>
    <t>2.4.0793.К</t>
  </si>
  <si>
    <t>Искусственная елка</t>
  </si>
  <si>
    <t>каркасной конструкции</t>
  </si>
  <si>
    <t>2.4.0794.К</t>
  </si>
  <si>
    <t>Комплект освещения</t>
  </si>
  <si>
    <t>"Шарики 3D" с контроллером</t>
  </si>
  <si>
    <t>2.4.0796</t>
  </si>
  <si>
    <t>Активная акустическая система</t>
  </si>
  <si>
    <t>инв.210106300078,80</t>
  </si>
  <si>
    <t>2.4.0797</t>
  </si>
  <si>
    <t>Тревожная кнопка</t>
  </si>
  <si>
    <t>инв.210106300082</t>
  </si>
  <si>
    <t>2.4.0798</t>
  </si>
  <si>
    <t>Горка новогодняя</t>
  </si>
  <si>
    <t>2.4.0800</t>
  </si>
  <si>
    <t>инв.10104692</t>
  </si>
  <si>
    <t>2.4.0801</t>
  </si>
  <si>
    <t>инв.10106932-10106933</t>
  </si>
  <si>
    <t>2.4.0802</t>
  </si>
  <si>
    <t>Холодильник "Бирюса 10 ЕК"</t>
  </si>
  <si>
    <t>инв.10106935</t>
  </si>
  <si>
    <t>2.4.0803</t>
  </si>
  <si>
    <t>Доска интерактивная с мультимедиа.проектором</t>
  </si>
  <si>
    <t>инв.10104188</t>
  </si>
  <si>
    <t>2.4.0804</t>
  </si>
  <si>
    <t>инв.10104700</t>
  </si>
  <si>
    <t>2.4.0805</t>
  </si>
  <si>
    <t>инв.10104201</t>
  </si>
  <si>
    <t>2.4.0806</t>
  </si>
  <si>
    <t>Охранная сигнализация</t>
  </si>
  <si>
    <t>инв.3Б</t>
  </si>
  <si>
    <t>2.4.0807</t>
  </si>
  <si>
    <t>инв.10104210</t>
  </si>
  <si>
    <t>2.4.0810</t>
  </si>
  <si>
    <t>Электролизная установка "Санер 5-120-01"</t>
  </si>
  <si>
    <t>инв.10104704</t>
  </si>
  <si>
    <t>2.4.0811</t>
  </si>
  <si>
    <t>Набор мягких модулей</t>
  </si>
  <si>
    <t>2.4.0812</t>
  </si>
  <si>
    <t>Горка модульная</t>
  </si>
  <si>
    <t>инв.10106604</t>
  </si>
  <si>
    <t>2.4.0813</t>
  </si>
  <si>
    <t>Игровой комплекс "Горка с качелями"</t>
  </si>
  <si>
    <t>инв.10106605</t>
  </si>
  <si>
    <t>2.4.0815</t>
  </si>
  <si>
    <t>Набор "Спортивный комплекс"</t>
  </si>
  <si>
    <t>инв.10106877</t>
  </si>
  <si>
    <t>2.4.0816</t>
  </si>
  <si>
    <t>Угловой сухой бассейн</t>
  </si>
  <si>
    <t>инв.10106876</t>
  </si>
  <si>
    <t>2.4.0817</t>
  </si>
  <si>
    <t>инв.10106934</t>
  </si>
  <si>
    <t>2.4.0818</t>
  </si>
  <si>
    <t>инв.10106905</t>
  </si>
  <si>
    <t>2.4.0819</t>
  </si>
  <si>
    <t>Комплект детских муз.инструментов</t>
  </si>
  <si>
    <t>инв.10104192. Состоит: бубен - 3, бубенцы - 2, дощечки - 1, дудочка - 1, колотушки - 7, ложки дерев. - 11, маракасы - 2, металлофон - 1, молоточек -1, погремушка - 1, прищепки - 2, рубель - 1, сундучок - 1, счеты - 1, треугольник метал. - 3, трещотки -2</t>
  </si>
  <si>
    <t>2.4.0820</t>
  </si>
  <si>
    <t>Комплект демонстрационного, медицинского оборудования и наглядных пособий</t>
  </si>
  <si>
    <t xml:space="preserve">             </t>
  </si>
  <si>
    <t>2.4.0821</t>
  </si>
  <si>
    <t>Интерактивная доска</t>
  </si>
  <si>
    <t>инв.10104218</t>
  </si>
  <si>
    <t>2.4.0822</t>
  </si>
  <si>
    <t>Система тестирования и голосования ActivExpression</t>
  </si>
  <si>
    <t>инв.10104219</t>
  </si>
  <si>
    <t>2.4.0823</t>
  </si>
  <si>
    <t>Конструктор "ПервоРобот NXT"-2шт</t>
  </si>
  <si>
    <t>инв.10104243</t>
  </si>
  <si>
    <t>2.4.0824</t>
  </si>
  <si>
    <t>Микроскоп</t>
  </si>
  <si>
    <t>инв.10106950-10106951</t>
  </si>
  <si>
    <t>2.4.0825</t>
  </si>
  <si>
    <t>Видеокамера SonyHDR-CX250E</t>
  </si>
  <si>
    <t>инв.10104250</t>
  </si>
  <si>
    <t>2.4.0826</t>
  </si>
  <si>
    <t>Документ- камера Mimio View</t>
  </si>
  <si>
    <t>инв.10104252</t>
  </si>
  <si>
    <t>2.4.0827</t>
  </si>
  <si>
    <t>Цифровая лаборатория Архимед</t>
  </si>
  <si>
    <t>инв.10106954</t>
  </si>
  <si>
    <t>2.4.0828</t>
  </si>
  <si>
    <t>Проектор мультимедийный HitachiCP-RX93</t>
  </si>
  <si>
    <t>инв.10104254</t>
  </si>
  <si>
    <t>2.4.0829</t>
  </si>
  <si>
    <t>Комплект учебно-наглядного оборудования для кабинета физики</t>
  </si>
  <si>
    <t>инв.10106969</t>
  </si>
  <si>
    <t>2.4.0830</t>
  </si>
  <si>
    <t>Ком-т учебно-наглядного оборудования для кабинета географии</t>
  </si>
  <si>
    <t>инв.10106970</t>
  </si>
  <si>
    <t>2.4.0831</t>
  </si>
  <si>
    <t>Ком-т уч.оборуд.д/каб.физики</t>
  </si>
  <si>
    <t>инв.10106935. Таблицы  + наглядные пособия</t>
  </si>
  <si>
    <t>2.4.0832</t>
  </si>
  <si>
    <t>Ком-т уч.оборуд.д/каб.химии</t>
  </si>
  <si>
    <t>инв.10106941</t>
  </si>
  <si>
    <t>2.4.0833</t>
  </si>
  <si>
    <t>инв.10106937</t>
  </si>
  <si>
    <t>2.4.0834</t>
  </si>
  <si>
    <t>Аппаратно-программный комплекс для детей с нарушениями речи, ОПА (ДЦП), слабовидящих и  слабослышащих</t>
  </si>
  <si>
    <t>инв.10104215. состоит из 3 компьютеров</t>
  </si>
  <si>
    <t>2.4.0835</t>
  </si>
  <si>
    <t>Комплекс оборудования для сенсорной комнаты</t>
  </si>
  <si>
    <t>инв.10106950</t>
  </si>
  <si>
    <t>2.4.0836</t>
  </si>
  <si>
    <t xml:space="preserve">Комплекс оборудования для кабинета коррекционной гимнастики </t>
  </si>
  <si>
    <t>инв.10106948</t>
  </si>
  <si>
    <t>2.4.0837</t>
  </si>
  <si>
    <t>Комплекс оборудования для кабинетов психолога и психомоторной коррекции</t>
  </si>
  <si>
    <t>инв.10106979</t>
  </si>
  <si>
    <t>2.4.0839</t>
  </si>
  <si>
    <t xml:space="preserve">Датчик расстояния </t>
  </si>
  <si>
    <t>инв.10106966</t>
  </si>
  <si>
    <t>2.4.0840</t>
  </si>
  <si>
    <t xml:space="preserve">Датчик температуры </t>
  </si>
  <si>
    <t>2.4.0841</t>
  </si>
  <si>
    <t>АдаптерТоварный знак Vernier Go! Link</t>
  </si>
  <si>
    <t>инв.10106967</t>
  </si>
  <si>
    <t>2.4.0842</t>
  </si>
  <si>
    <t xml:space="preserve">Датчик частоты сердечных сокращений (ручной пульсометр) </t>
  </si>
  <si>
    <t>2.4.0843</t>
  </si>
  <si>
    <t xml:space="preserve">Датчик содержания кислорода </t>
  </si>
  <si>
    <t>инв.10106952</t>
  </si>
  <si>
    <t>2.4.0844</t>
  </si>
  <si>
    <t xml:space="preserve">Датчик света </t>
  </si>
  <si>
    <t>2.4.0845</t>
  </si>
  <si>
    <t xml:space="preserve">Учебно-методический комплекс </t>
  </si>
  <si>
    <t>2.4.0846</t>
  </si>
  <si>
    <t xml:space="preserve">Интерактивный USB- микроскоп </t>
  </si>
  <si>
    <t>2.4.0847</t>
  </si>
  <si>
    <t>Цифровой фотоаппарат Olympus VS-160  в комплекте  с картой памяти 16 GbA-Data и сумкой PCPET</t>
  </si>
  <si>
    <t>инв.10104214</t>
  </si>
  <si>
    <t>2.4.0848</t>
  </si>
  <si>
    <t>2.4.0849</t>
  </si>
  <si>
    <t>2.4.0850</t>
  </si>
  <si>
    <t>Адаптер</t>
  </si>
  <si>
    <t>инв.10106943</t>
  </si>
  <si>
    <t>2.4.0851</t>
  </si>
  <si>
    <t>инв.10106944</t>
  </si>
  <si>
    <t>2.4.0852</t>
  </si>
  <si>
    <t>инв.10106945</t>
  </si>
  <si>
    <t>2.4.0853</t>
  </si>
  <si>
    <t>2.4.0854</t>
  </si>
  <si>
    <t>2.4.0855</t>
  </si>
  <si>
    <t>2.4.0857</t>
  </si>
  <si>
    <t>инв.10106938</t>
  </si>
  <si>
    <t>2.4.0858</t>
  </si>
  <si>
    <t>2.4.0859</t>
  </si>
  <si>
    <t>инв.1010693</t>
  </si>
  <si>
    <t>2.4.0860</t>
  </si>
  <si>
    <t>2.4.0861</t>
  </si>
  <si>
    <t>2.4.0862</t>
  </si>
  <si>
    <t>2.4.0863</t>
  </si>
  <si>
    <t>диски</t>
  </si>
  <si>
    <t>2.4.0864</t>
  </si>
  <si>
    <t>Интерактивный USB- микроскоп Товарный знак Сos View</t>
  </si>
  <si>
    <t>2.4.0865</t>
  </si>
  <si>
    <t>Цифровая лаборатория Архимедс 4.0. (USB-Link) и набор датчиков</t>
  </si>
  <si>
    <t>инв.10106949, 10106968, 10106969, 10106971</t>
  </si>
  <si>
    <t>2.4.0866</t>
  </si>
  <si>
    <t>Микроск цифровой Diqital Blue QX7</t>
  </si>
  <si>
    <t>инв.10106974</t>
  </si>
  <si>
    <t>2.4.0867</t>
  </si>
  <si>
    <t>Тренажер силовой HG-2006</t>
  </si>
  <si>
    <t>инв.№ 210106300087</t>
  </si>
  <si>
    <t>2.4.0868</t>
  </si>
  <si>
    <t>Тренажер силовой Real Sport</t>
  </si>
  <si>
    <t>инв.№ 210106300088</t>
  </si>
  <si>
    <t>2.4.0869</t>
  </si>
  <si>
    <t>Велотренажер магнитный К-Р 7038 дисковой</t>
  </si>
  <si>
    <t>инв.№ 210106300089</t>
  </si>
  <si>
    <t>2.4.0870</t>
  </si>
  <si>
    <t>Оборудование световое для сцены</t>
  </si>
  <si>
    <t>инв.3061294</t>
  </si>
  <si>
    <t>2.4.0871</t>
  </si>
  <si>
    <t>Проектор BenQ</t>
  </si>
  <si>
    <t>инв.10104218. MS 500/502/503</t>
  </si>
  <si>
    <t>2.4.0872</t>
  </si>
  <si>
    <t>Ширма для кукольного театра</t>
  </si>
  <si>
    <t>инв.10106904</t>
  </si>
  <si>
    <t>2.4.0873</t>
  </si>
  <si>
    <t>инв.10104970, 10104973-10104975. MX503</t>
  </si>
  <si>
    <t xml:space="preserve">Плита электическая </t>
  </si>
  <si>
    <t>инв.10106953-54. Rika 50 C010 (модиф)</t>
  </si>
  <si>
    <t>2.4.0874</t>
  </si>
  <si>
    <t>Холодильник Орск 163</t>
  </si>
  <si>
    <t>инв.10106955</t>
  </si>
  <si>
    <t>2.4.0875</t>
  </si>
  <si>
    <t xml:space="preserve">Насос водозаборный 2-го подъема </t>
  </si>
  <si>
    <t>инв.89422438. NB 150-400/375, 75 квт. ул.Северная,2 водозабор</t>
  </si>
  <si>
    <t>2.4.0876</t>
  </si>
  <si>
    <t>инв.89422437. NB 150-400/375, 75 квт. ул.Северная,2 водозабор</t>
  </si>
  <si>
    <t>2.4.0877</t>
  </si>
  <si>
    <t xml:space="preserve">Преобразователь частоты </t>
  </si>
  <si>
    <t>инв. 89422440 (оценка 2013). ACS550.IP21, 75 квт со шкафом управления УХЛЗ. ул.Северная,2 водозабор</t>
  </si>
  <si>
    <t>2.4.0878</t>
  </si>
  <si>
    <t>инв. 89422439 (оценка 2013). ACS550.IP21, 75 квт со шкафом управления УХЛЗ. ул.Северная,2 водозабор</t>
  </si>
  <si>
    <t>2.4.0879</t>
  </si>
  <si>
    <t>Система видеонаблюдения территории водозабора</t>
  </si>
  <si>
    <t xml:space="preserve">инв. 89422450 (оценка 2013). В комплекте (монитор 22 "ACER" - 1 шт., видеокамера AVC211г/б- 8 шт., видеорегистратор PVDR-0866). ул.Северная,2 водозабор </t>
  </si>
  <si>
    <t>2.4.0880</t>
  </si>
  <si>
    <t>Устройство автоматического регулирования (частотный преобразователь)</t>
  </si>
  <si>
    <t>инв. 89422458 (оценка 2013). ACS 550-01-07 2А-4 37/30 квт.  ул.Чапаева, куст скважина 40</t>
  </si>
  <si>
    <t>2.4.0882</t>
  </si>
  <si>
    <t>Насос Гном 53*10 380 В (89422444)</t>
  </si>
  <si>
    <t>инв. 89422444. ул.Северная,2 водозабор</t>
  </si>
  <si>
    <t>2.4.0883</t>
  </si>
  <si>
    <t xml:space="preserve">Счетчик-расходомер зл.магнитный </t>
  </si>
  <si>
    <t xml:space="preserve">инв. 89422452 (оценка 20130. ПРЭМ-150 кл.D. КНС-2, ул.Кулундинская </t>
  </si>
  <si>
    <t>2.4.0884</t>
  </si>
  <si>
    <t xml:space="preserve">инв. 89422453 (оценка 2013). ПРЭМ-150 кл.D. КНС-2, ул.Кулундинская </t>
  </si>
  <si>
    <t>2.4.0885</t>
  </si>
  <si>
    <t xml:space="preserve">инв. 89422451 (оценка 2013). ПРЭМ-150 кл.D. КНС-2, ул.Кулундинская </t>
  </si>
  <si>
    <t>2.4.0886</t>
  </si>
  <si>
    <t>инв. 89422431 (оценка 2013). ПРЭМ-150 кл.D. КНС-3, территория бывшего ОРСа</t>
  </si>
  <si>
    <t>2.4.0887</t>
  </si>
  <si>
    <t>инв. 89422432 (оценка 2013). КНС-2  "Мысль"</t>
  </si>
  <si>
    <t>2.4.0888</t>
  </si>
  <si>
    <t>инв. 89422433 (оценка 2013). КНС - 4 "Нептун"</t>
  </si>
  <si>
    <t>2.4.0889</t>
  </si>
  <si>
    <t>инв. 89422449 (оценка 2013). КНС- 3  "ОРС"</t>
  </si>
  <si>
    <t>2.4.0900</t>
  </si>
  <si>
    <t>инв.101041003. MX503, ScreenMedia</t>
  </si>
  <si>
    <t>2.4.0901</t>
  </si>
  <si>
    <t>инв.10104999,101041001,101041002. MX503, ScreenMedia</t>
  </si>
  <si>
    <t>2.4.0902</t>
  </si>
  <si>
    <t>Кипятильник электрический КНЭ 50/100</t>
  </si>
  <si>
    <t xml:space="preserve"> инв.10104062</t>
  </si>
  <si>
    <t>2.4.0903</t>
  </si>
  <si>
    <t xml:space="preserve">Плита электрическая ЭП-4ЖШ </t>
  </si>
  <si>
    <t>2.4.0905</t>
  </si>
  <si>
    <t>инв.10104034</t>
  </si>
  <si>
    <t>2.4.0906</t>
  </si>
  <si>
    <t xml:space="preserve">Генератор ацетиленовый "Малыш" </t>
  </si>
  <si>
    <t>инв.10104305</t>
  </si>
  <si>
    <t>2.4.0907</t>
  </si>
  <si>
    <t>Плита электрическая "Традиция" ЭПШЧ-9-4-16</t>
  </si>
  <si>
    <t>инв.10106667</t>
  </si>
  <si>
    <t>2.4.0908</t>
  </si>
  <si>
    <t xml:space="preserve">Электронное приложение к учебнику А.А.Лобжанидзе «География. Планета Земля. 5-6 классы». Просвещение. Сферы. </t>
  </si>
  <si>
    <t>2.4.0909</t>
  </si>
  <si>
    <t xml:space="preserve">Электронное приложение к учебнику «География. Земля и люди. 7 класс». Просвещение. Сферы. </t>
  </si>
  <si>
    <t>2.4.0910</t>
  </si>
  <si>
    <t>Электронное картографическое пособие «География. Мир» - вспомогательный ресурс информационно-образовательный среды «Сферы. География». Просвещение. Сферы.</t>
  </si>
  <si>
    <t>2.4.0911</t>
  </si>
  <si>
    <t>Электронное картографическое пособие «География. Россия. Природа, население, хозяйство». Просвещение. Сферы.</t>
  </si>
  <si>
    <t>2.4.0912</t>
  </si>
  <si>
    <t>Электронное приложение к учебнику УМК «География. Россия: природа, население, хозяйство. 8 класс». Просвещение. Сферы.</t>
  </si>
  <si>
    <t>2.4.0913</t>
  </si>
  <si>
    <t xml:space="preserve">Интерактивные плакаты. История России (IX-XIX вв.) Программно-методический комплекс. </t>
  </si>
  <si>
    <t>2.4.0918</t>
  </si>
  <si>
    <t>2.4.0919</t>
  </si>
  <si>
    <t>2.4.0920</t>
  </si>
  <si>
    <t>2.4.0922</t>
  </si>
  <si>
    <t>2.4.0923</t>
  </si>
  <si>
    <t>2.4.0924</t>
  </si>
  <si>
    <t>2.4.0925</t>
  </si>
  <si>
    <t>2.4.0926</t>
  </si>
  <si>
    <t>Детская полоса препятствий</t>
  </si>
  <si>
    <t>2.4.0927</t>
  </si>
  <si>
    <t>инв.10106936</t>
  </si>
  <si>
    <t>2.4.0928</t>
  </si>
  <si>
    <t>Дрель ударная</t>
  </si>
  <si>
    <t>инв.10106826</t>
  </si>
  <si>
    <t>2.4.0929</t>
  </si>
  <si>
    <t>Камера зеркальная Canon</t>
  </si>
  <si>
    <t>инв.10104058. EOS-1100D, 12MPix</t>
  </si>
  <si>
    <t>2.4.0930</t>
  </si>
  <si>
    <t>Центрифуга прачечная ЛЦ-10</t>
  </si>
  <si>
    <t>инв.10104076</t>
  </si>
  <si>
    <t>2.4.0931</t>
  </si>
  <si>
    <t>Рулетка лазерная</t>
  </si>
  <si>
    <t>инв.000000014. Distro D210</t>
  </si>
  <si>
    <t>2.4.0932</t>
  </si>
  <si>
    <t>Мотокоса</t>
  </si>
  <si>
    <t>инв.143. Т334 FS/0,75 кВт, 4-х такт. 33,5см3, гол+3х лоп.нож.руль, 8 кг</t>
  </si>
  <si>
    <t>2.4.0933</t>
  </si>
  <si>
    <t>Снегоуборщик</t>
  </si>
  <si>
    <t>инв.3061055. SNOWCAT ZL ST 551Q</t>
  </si>
  <si>
    <t>2.4.0934</t>
  </si>
  <si>
    <t>Металлодетектор ручной</t>
  </si>
  <si>
    <t>инв.10104976. ВМ-612</t>
  </si>
  <si>
    <t>2.4.0935</t>
  </si>
  <si>
    <t>Аппарат сварочный</t>
  </si>
  <si>
    <t>инв.101041004. ЦТП 16-40</t>
  </si>
  <si>
    <t>2.4.0936</t>
  </si>
  <si>
    <t>Комплект оборудования видеонаблюдения</t>
  </si>
  <si>
    <t xml:space="preserve">инв.210106300098. В комплект входит: видеокамера - 6 шт., видеорегистратор - 1 шт. </t>
  </si>
  <si>
    <t>2.4.0937</t>
  </si>
  <si>
    <t>Счетчик воды</t>
  </si>
  <si>
    <t>инв.101041011. 40 ВК- Г латунь</t>
  </si>
  <si>
    <t>2.4.0938</t>
  </si>
  <si>
    <t>инв.101041010. 40 ВК- Х латунь</t>
  </si>
  <si>
    <t>2.4.0939</t>
  </si>
  <si>
    <t>Радиосистема Schure</t>
  </si>
  <si>
    <t>инв.10104977</t>
  </si>
  <si>
    <t>2.4.0941</t>
  </si>
  <si>
    <t>Тревожная сигнализация</t>
  </si>
  <si>
    <t>инв.22012</t>
  </si>
  <si>
    <t>2.4.0942</t>
  </si>
  <si>
    <t>Ключ для фортепиано</t>
  </si>
  <si>
    <t>инв.070713</t>
  </si>
  <si>
    <t>2.4.0943</t>
  </si>
  <si>
    <t>инв.0312012</t>
  </si>
  <si>
    <t>2.4.0944</t>
  </si>
  <si>
    <t>инв.0322012</t>
  </si>
  <si>
    <t>2.4.0951</t>
  </si>
  <si>
    <t xml:space="preserve">Система видеонаблюдения территории </t>
  </si>
  <si>
    <t>09.2013</t>
  </si>
  <si>
    <t>ц.19/39 по ул.Заводская,10</t>
  </si>
  <si>
    <t>2.4.0952</t>
  </si>
  <si>
    <t xml:space="preserve">Насос КМЛ 80-160-2 </t>
  </si>
  <si>
    <t>12.2013</t>
  </si>
  <si>
    <t>с эл.двигателем 7,5 кВт 3000 об/мин</t>
  </si>
  <si>
    <t>2.4.0957</t>
  </si>
  <si>
    <t>Борона активная (почвофреза) 1,5м</t>
  </si>
  <si>
    <t>01.2014</t>
  </si>
  <si>
    <t>BOMET (U 540/1) с валом BO4061AF018141</t>
  </si>
  <si>
    <t>2.4.0963</t>
  </si>
  <si>
    <t>Насос К 100-65-250а</t>
  </si>
  <si>
    <t>под эл.дв.37,0 кВт</t>
  </si>
  <si>
    <t>2.4.0964</t>
  </si>
  <si>
    <t xml:space="preserve">Насос КМЛ 80-160/2-5 (7,5х3000) </t>
  </si>
  <si>
    <t>2.4.0965</t>
  </si>
  <si>
    <t>2.4.0966</t>
  </si>
  <si>
    <t>2.4.0967</t>
  </si>
  <si>
    <t>Насос ЛМ80-50-32</t>
  </si>
  <si>
    <t>двигатель А112М2ЖУ/ЛМ</t>
  </si>
  <si>
    <t>2.4.0968</t>
  </si>
  <si>
    <t>2.4.0969</t>
  </si>
  <si>
    <t>2.4.0984</t>
  </si>
  <si>
    <t>Генератор ПСП 2-3</t>
  </si>
  <si>
    <t>2.4.0987</t>
  </si>
  <si>
    <t>Станок токарный 16Д20</t>
  </si>
  <si>
    <t>2.4.0990</t>
  </si>
  <si>
    <t>Компрессор К-22</t>
  </si>
  <si>
    <t>2.4.0991</t>
  </si>
  <si>
    <t>Насос цирк.трехскоростной TAIFU GRS25/4</t>
  </si>
  <si>
    <t>2.4.0992</t>
  </si>
  <si>
    <t>Котел электрический КЭН-У-06-040 "Невский"</t>
  </si>
  <si>
    <t>2.4.0993</t>
  </si>
  <si>
    <t>Водонагреватель ак.электрический АТТ 10 SS</t>
  </si>
  <si>
    <t>2.4.0995</t>
  </si>
  <si>
    <t>Двигатель эл.АИР 45/3000 200L2У2 исп.1081</t>
  </si>
  <si>
    <t>2013</t>
  </si>
  <si>
    <t>2.4.0996</t>
  </si>
  <si>
    <t>Насос НИР-60 Сатурн для опрессовки</t>
  </si>
  <si>
    <t>2.4.0998</t>
  </si>
  <si>
    <t>Приборы</t>
  </si>
  <si>
    <t>весы лабораторные, расходомер, мультиметр, измеритель-регулятор, датчик-Метран 150CD3</t>
  </si>
  <si>
    <t>2.4.1000</t>
  </si>
  <si>
    <t>Высоторез-тример</t>
  </si>
  <si>
    <t>21.12.2009</t>
  </si>
  <si>
    <t>инв.89000135</t>
  </si>
  <si>
    <t>2.4.1002</t>
  </si>
  <si>
    <t>Каток дорожный ДУ-47</t>
  </si>
  <si>
    <t>18.04.2007</t>
  </si>
  <si>
    <t>инв.89000002</t>
  </si>
  <si>
    <t>2.4.1006</t>
  </si>
  <si>
    <t>Станция  компрессорная передвижная ПКСД-5,25Д</t>
  </si>
  <si>
    <t>14.05.2007</t>
  </si>
  <si>
    <t>инв. 89000003</t>
  </si>
  <si>
    <t>2.4.1017</t>
  </si>
  <si>
    <t>Батарея аккумуляторная БТ 350</t>
  </si>
  <si>
    <t>в качестве установок по стоянного тока и аварийных источников электроснабжения</t>
  </si>
  <si>
    <t>2.4.1018</t>
  </si>
  <si>
    <t>Аппарат АИМ-90Ц</t>
  </si>
  <si>
    <t>определение электрической прочности трансформаторного масла и любой другой жидкой изоляции</t>
  </si>
  <si>
    <t>2.4.1019</t>
  </si>
  <si>
    <t>Аппарат испытания диэлектриков "АИД-70М"</t>
  </si>
  <si>
    <t>измерение элект.прочности, изоляции силовых высокочастотных кабелей, а также устройств, работающих в составе электрических установок высокого напряжения</t>
  </si>
  <si>
    <t>2.4.1022</t>
  </si>
  <si>
    <t>Бетоносмеситель Сбр-500 380В</t>
  </si>
  <si>
    <t>2.4.1034</t>
  </si>
  <si>
    <t>Масляный ввод ГБМЛПУ 110/1</t>
  </si>
  <si>
    <t>для регулировки напряжения</t>
  </si>
  <si>
    <t>2.4.1035</t>
  </si>
  <si>
    <t>2.4.1036</t>
  </si>
  <si>
    <t>2.4.1037</t>
  </si>
  <si>
    <t>2.4.1038</t>
  </si>
  <si>
    <t>2.4.1039</t>
  </si>
  <si>
    <t>2.4.1040</t>
  </si>
  <si>
    <t>2.4.1041</t>
  </si>
  <si>
    <t>2.4.1042</t>
  </si>
  <si>
    <t>2.4.1043</t>
  </si>
  <si>
    <t>2.4.1044</t>
  </si>
  <si>
    <t>2.4.1045</t>
  </si>
  <si>
    <t>2.4.1046</t>
  </si>
  <si>
    <t>2.4.1067</t>
  </si>
  <si>
    <t>Устройство дуговой защиты</t>
  </si>
  <si>
    <t>2.4.1068</t>
  </si>
  <si>
    <t>2.4.1069</t>
  </si>
  <si>
    <t>2.4.1070</t>
  </si>
  <si>
    <t>2.4.1081</t>
  </si>
  <si>
    <t>Монитор 17"LSD Aser AL 1717AS"</t>
  </si>
  <si>
    <t>2.4.1083</t>
  </si>
  <si>
    <t>Системный блок AMD/S-939/2500/512/</t>
  </si>
  <si>
    <t>120Gb</t>
  </si>
  <si>
    <t>2.4.1084</t>
  </si>
  <si>
    <t>2.4.1085</t>
  </si>
  <si>
    <t>2.4.1088</t>
  </si>
  <si>
    <t>Компьютер СTR Office Celeron</t>
  </si>
  <si>
    <t>08-2005</t>
  </si>
  <si>
    <t>инв.01380834,д</t>
  </si>
  <si>
    <t>2.4.1089</t>
  </si>
  <si>
    <t>Факсимильный аппарат Samsung SF 800</t>
  </si>
  <si>
    <t>XII / 2000</t>
  </si>
  <si>
    <t>инв.01380766</t>
  </si>
  <si>
    <t>2.4.1091</t>
  </si>
  <si>
    <t>Компьютер с монитором AMD Sempron</t>
  </si>
  <si>
    <t>инв.3061256. Processor 2600+, 1,6 ГГц, 224Мб ОЗУ</t>
  </si>
  <si>
    <t>2.4.1092</t>
  </si>
  <si>
    <t>инв.3061032. Системный блок Сеlегоn 500 ОЗУ 64 МВ, НDD 4,3 GВ, СО RОМ, LG</t>
  </si>
  <si>
    <t>2.4.1098</t>
  </si>
  <si>
    <t>Процессор INTEL Сеlегоn 2,0 GHz</t>
  </si>
  <si>
    <t>инв.210104200012. С комплектом приспособлений</t>
  </si>
  <si>
    <t>2.4.1102</t>
  </si>
  <si>
    <t>Ксерокс Саnоn РС-220 IЕ</t>
  </si>
  <si>
    <t>44 коп/мин, автоподача</t>
  </si>
  <si>
    <t>2.4.1107</t>
  </si>
  <si>
    <t>Факсимильный аппарат Раnasonic КХ- FТ22</t>
  </si>
  <si>
    <t>инв.01380037. Автоответчик</t>
  </si>
  <si>
    <t>2.4.1108</t>
  </si>
  <si>
    <t>Принтер НР LJ 1015</t>
  </si>
  <si>
    <t>с комплектом приспособлений</t>
  </si>
  <si>
    <t>2.4.0795.К</t>
  </si>
  <si>
    <t>Макушка звезда</t>
  </si>
  <si>
    <t>2.4.1112</t>
  </si>
  <si>
    <t>2.4.1123</t>
  </si>
  <si>
    <t xml:space="preserve">Систем.блокАМD Sempron 2500. 256MB.80GВ  </t>
  </si>
  <si>
    <t>инв.01360166</t>
  </si>
  <si>
    <t>2.4.1124</t>
  </si>
  <si>
    <t xml:space="preserve">Систем.блокАМD Sempron 2300. 256MB.80GВ  </t>
  </si>
  <si>
    <t>инв.01360167</t>
  </si>
  <si>
    <t>2.4.1125</t>
  </si>
  <si>
    <t>инв.01360176</t>
  </si>
  <si>
    <t>2.4.1126</t>
  </si>
  <si>
    <t>инв.01360177</t>
  </si>
  <si>
    <t>2.4.1127</t>
  </si>
  <si>
    <t>инв.01360178</t>
  </si>
  <si>
    <t>2.4.1128</t>
  </si>
  <si>
    <t>инв.01360179</t>
  </si>
  <si>
    <t>2.4.1130</t>
  </si>
  <si>
    <t>инв.01360181</t>
  </si>
  <si>
    <t>2.4.1131</t>
  </si>
  <si>
    <t>инв.01360182</t>
  </si>
  <si>
    <t>2.4.1134</t>
  </si>
  <si>
    <t>Принтер Hewlett Pckard Laser Jet 1300</t>
  </si>
  <si>
    <t xml:space="preserve">инв.01360171. лазерный, А4                                    </t>
  </si>
  <si>
    <t>2.4.1143</t>
  </si>
  <si>
    <t>Принтер</t>
  </si>
  <si>
    <t>лазерный</t>
  </si>
  <si>
    <t>2.4.1144</t>
  </si>
  <si>
    <t>2.4.1146</t>
  </si>
  <si>
    <t>2.4.1147</t>
  </si>
  <si>
    <t>2.4.1153</t>
  </si>
  <si>
    <t>Систем.блок Pentium 43000 Mhz 800 Mh</t>
  </si>
  <si>
    <t>без монитора</t>
  </si>
  <si>
    <t>2.4.1161</t>
  </si>
  <si>
    <t xml:space="preserve">Рабочее место библиотекаря </t>
  </si>
  <si>
    <t>инв.01380005. В комплекте: системный блок, монитор, клавиатура, мышь</t>
  </si>
  <si>
    <t>2.4.1165</t>
  </si>
  <si>
    <t>Принтер HP LJ 1020</t>
  </si>
  <si>
    <t>2006г.</t>
  </si>
  <si>
    <t>лазерный, А4</t>
  </si>
  <si>
    <t>2.4.1166</t>
  </si>
  <si>
    <t xml:space="preserve">Компьютер  Media Server </t>
  </si>
  <si>
    <t>инв.101040003 В комплекте: системный блок, монитор, клавиатура,манипулятор, мышь</t>
  </si>
  <si>
    <t>2.4.1167</t>
  </si>
  <si>
    <t>Установка СТЭЛ-10Н-120-01</t>
  </si>
  <si>
    <t>инв.10104008. Установка для электрохимического синтеза актив. дезенфиц. растворов"</t>
  </si>
  <si>
    <t>2.4.1170</t>
  </si>
  <si>
    <t xml:space="preserve">Компьютерный класс </t>
  </si>
  <si>
    <t>инв.10104006. АРМ преподователя 1 шт.,АРМ слушателя 10 шт.</t>
  </si>
  <si>
    <t>2.4.1171</t>
  </si>
  <si>
    <t>Компьютер Office</t>
  </si>
  <si>
    <t>инв.10104005. В комплекте: системный блок, монитор, клавиатура,манипулятор, мышь)</t>
  </si>
  <si>
    <t>2.4.1172</t>
  </si>
  <si>
    <t>инв.10104004. В комплекте: системный блок, монитор, клавиатура,манипулятор, мышь)</t>
  </si>
  <si>
    <t>2.4.1173</t>
  </si>
  <si>
    <t xml:space="preserve">Компьютер Office </t>
  </si>
  <si>
    <t>инв.10104012. В комплекте: системный блок, монитор, клавиатура, мышь</t>
  </si>
  <si>
    <t>2.4.1182</t>
  </si>
  <si>
    <t>Персональный компьютер  Сeleron 1,7/40GB/256/DVD-ROM</t>
  </si>
  <si>
    <t>инв.01380830. Комплект: системный блок, монитор, клавиатура, мышь.</t>
  </si>
  <si>
    <t>2.4.1183</t>
  </si>
  <si>
    <t>Персональный компьютер  Сeleron 2,0</t>
  </si>
  <si>
    <t>2003</t>
  </si>
  <si>
    <t>инв.01380805. Комплект: системный блок, монитор, клавиатура, мышь</t>
  </si>
  <si>
    <t>2.4.1184</t>
  </si>
  <si>
    <t>Принтер лазерный LG  1300</t>
  </si>
  <si>
    <t>инв.013680212</t>
  </si>
  <si>
    <t>2.4.1185</t>
  </si>
  <si>
    <t>ПК Pentium -4</t>
  </si>
  <si>
    <t>2002</t>
  </si>
  <si>
    <t>инв.01380813. Комплект: системный блок, монитор, клавиатура, мышь</t>
  </si>
  <si>
    <t>2.4.1186</t>
  </si>
  <si>
    <t>Пишущий ДВД ВВК 9915</t>
  </si>
  <si>
    <t>инв.01380323</t>
  </si>
  <si>
    <t>2.4.1194</t>
  </si>
  <si>
    <t xml:space="preserve">Компьютер "CELERON </t>
  </si>
  <si>
    <t>инв.10104015</t>
  </si>
  <si>
    <t>2.4.1111.К</t>
  </si>
  <si>
    <t>Телефакс Panasonic KX-FT-21 PS</t>
  </si>
  <si>
    <t>06.2001</t>
  </si>
  <si>
    <t>автоответчик</t>
  </si>
  <si>
    <t>2.4.1195.К</t>
  </si>
  <si>
    <t>Компьютер в комплекте</t>
  </si>
  <si>
    <t xml:space="preserve"> монитор SAMSUNG SySMaster 753 (белый)</t>
  </si>
  <si>
    <t>ОВД г. Яровое</t>
  </si>
  <si>
    <t>2.4.1204</t>
  </si>
  <si>
    <t>ХII -2006г.</t>
  </si>
  <si>
    <t>инв.1040032. Монитор,системный блок, кл-ва,мышь, ИПБ, сет.фильтр</t>
  </si>
  <si>
    <t>2.4.1205</t>
  </si>
  <si>
    <t>Монитор,системный блок, кл-ва,мышь, ИПБ, сет.фильтр</t>
  </si>
  <si>
    <t>2.4.1208</t>
  </si>
  <si>
    <t>Принтер  Xerox Phaser 3117</t>
  </si>
  <si>
    <t>III - 2006</t>
  </si>
  <si>
    <t>инв.1.101.04000017</t>
  </si>
  <si>
    <t>4</t>
  </si>
  <si>
    <t>2.4.1209</t>
  </si>
  <si>
    <t>Радиотелефон Panasonic TCO-20719</t>
  </si>
  <si>
    <t>I - 2006</t>
  </si>
  <si>
    <t>инв.1.101.04000018</t>
  </si>
  <si>
    <t>2.4.1210</t>
  </si>
  <si>
    <t>Ресивер</t>
  </si>
  <si>
    <t>инв.1.101.04000019. COLDEN INTER DSR-8001 PREMUM CLASS</t>
  </si>
  <si>
    <t>2.4.1211</t>
  </si>
  <si>
    <t xml:space="preserve">Системный блок </t>
  </si>
  <si>
    <t>10-2005</t>
  </si>
  <si>
    <t>инв.10104022. ELITEGROUP 651-M</t>
  </si>
  <si>
    <t>2.4.1212</t>
  </si>
  <si>
    <t>Системный блок Celeron</t>
  </si>
  <si>
    <t>ХII -2004г.</t>
  </si>
  <si>
    <t>инв.1.101.04000031</t>
  </si>
  <si>
    <t>2.4.1213</t>
  </si>
  <si>
    <t>02-2007</t>
  </si>
  <si>
    <t xml:space="preserve">инв.10104030. в комплекте: монитор Aguarius,  системный блок  Pentium 4 </t>
  </si>
  <si>
    <t>2.4.1214</t>
  </si>
  <si>
    <t>инв.10104028</t>
  </si>
  <si>
    <t>2.4.1215</t>
  </si>
  <si>
    <t>2.4.1216</t>
  </si>
  <si>
    <t>Пульт микшерный МЕКSE</t>
  </si>
  <si>
    <t>инв.10104032</t>
  </si>
  <si>
    <t>2.4.1218</t>
  </si>
  <si>
    <t>Телевизор "VESTEL"</t>
  </si>
  <si>
    <t>II -2007</t>
  </si>
  <si>
    <t>инв.10104031</t>
  </si>
  <si>
    <t>2.4.1219</t>
  </si>
  <si>
    <t>Акустическая система</t>
  </si>
  <si>
    <t>инв.10104052,027</t>
  </si>
  <si>
    <t>2.4.1220</t>
  </si>
  <si>
    <t>Пульт МЕКSE</t>
  </si>
  <si>
    <t>2.4.1226</t>
  </si>
  <si>
    <t>Монитор LCD  ACER  AL 1916 AS Silver-Black 8 ms</t>
  </si>
  <si>
    <t>инв.1.101.04000020</t>
  </si>
  <si>
    <t>9</t>
  </si>
  <si>
    <t>2.4.1227</t>
  </si>
  <si>
    <t>Монитор</t>
  </si>
  <si>
    <t>LCD  ACER  AL 1916 AS Silver-Black 8 ms</t>
  </si>
  <si>
    <t>2.4.1229</t>
  </si>
  <si>
    <t>Монитор Самсунг 753</t>
  </si>
  <si>
    <t>02-2006</t>
  </si>
  <si>
    <t>2.4.1230</t>
  </si>
  <si>
    <t>Системный блок</t>
  </si>
  <si>
    <t>04-2007</t>
  </si>
  <si>
    <t>инв.3061057</t>
  </si>
  <si>
    <t>2.4.1232</t>
  </si>
  <si>
    <t>Компьютер GLX</t>
  </si>
  <si>
    <t>09-2006</t>
  </si>
  <si>
    <t>инв.2040876</t>
  </si>
  <si>
    <t>2.4.1236</t>
  </si>
  <si>
    <t xml:space="preserve">Принтер Xerox Phaser  </t>
  </si>
  <si>
    <t>инв.2040979</t>
  </si>
  <si>
    <t>2.4.1238</t>
  </si>
  <si>
    <t>Компьютер Sempron 2,8</t>
  </si>
  <si>
    <t>VII-2007г.</t>
  </si>
  <si>
    <t>инв.2040987</t>
  </si>
  <si>
    <t>2.4.1239</t>
  </si>
  <si>
    <t xml:space="preserve">Компьютер CTR Office с монитором </t>
  </si>
  <si>
    <t>VIII-2007г.</t>
  </si>
  <si>
    <t>инв.30612143</t>
  </si>
  <si>
    <t>2.4.1237</t>
  </si>
  <si>
    <t>Компьютер в сборе Office prestigio</t>
  </si>
  <si>
    <t>инв.1040957. С монитором и бесперебойником</t>
  </si>
  <si>
    <t>2.4.1242</t>
  </si>
  <si>
    <t>Компьютер Intel pentium - 4 с монитором</t>
  </si>
  <si>
    <t>инв.3061292</t>
  </si>
  <si>
    <t>2.4.1243</t>
  </si>
  <si>
    <t>Монитор17</t>
  </si>
  <si>
    <t>инв.2040982. LCD  ASUS</t>
  </si>
  <si>
    <t>2.4.1247</t>
  </si>
  <si>
    <t>инв.210106300070. VP - L 500</t>
  </si>
  <si>
    <t>2.4.1250</t>
  </si>
  <si>
    <t>инв.21010420011. 19 LCD Acer</t>
  </si>
  <si>
    <t>2.4.1256</t>
  </si>
  <si>
    <t xml:space="preserve">Компьютер  Office </t>
  </si>
  <si>
    <t>в сборе 531/512/160</t>
  </si>
  <si>
    <t>2.4.1266</t>
  </si>
  <si>
    <t>Принтер лазерный</t>
  </si>
  <si>
    <t>Canon</t>
  </si>
  <si>
    <t>2.4.1270</t>
  </si>
  <si>
    <t>Факс</t>
  </si>
  <si>
    <t>Шарп</t>
  </si>
  <si>
    <t>2.4.1271</t>
  </si>
  <si>
    <t>30.04.2006</t>
  </si>
  <si>
    <t>инв.10104013</t>
  </si>
  <si>
    <t>2.4.1272</t>
  </si>
  <si>
    <t>Сканер</t>
  </si>
  <si>
    <t>2.4.1273</t>
  </si>
  <si>
    <t>Ксерокс CANON ЧС-330</t>
  </si>
  <si>
    <t>инв.10104004</t>
  </si>
  <si>
    <t>2.4.1277</t>
  </si>
  <si>
    <t xml:space="preserve">Телефакс Раnasonic </t>
  </si>
  <si>
    <t>инв.10104007</t>
  </si>
  <si>
    <t>2.4.1278</t>
  </si>
  <si>
    <t>Принтер Эпсон</t>
  </si>
  <si>
    <t>инв.10104027</t>
  </si>
  <si>
    <t>2.4.1279</t>
  </si>
  <si>
    <t xml:space="preserve">Сканер </t>
  </si>
  <si>
    <t>2.4.1282</t>
  </si>
  <si>
    <t>инв.10104154. 120 Gb</t>
  </si>
  <si>
    <t>2.4.1286</t>
  </si>
  <si>
    <t>инв.21010420009. 17 "LCD Aser Al 1717 Fs</t>
  </si>
  <si>
    <t>2.4.1287</t>
  </si>
  <si>
    <t>инв.21010420008. 17 "Samsung 721 N"</t>
  </si>
  <si>
    <t>2.4.1288</t>
  </si>
  <si>
    <t>инв.21010420007. 17 "LCD Aser Al 1717 Fs</t>
  </si>
  <si>
    <t>2.4.1289</t>
  </si>
  <si>
    <t>Комплект компьютерной  техники</t>
  </si>
  <si>
    <t>инв.10104038. Монитор, сист.блок</t>
  </si>
  <si>
    <t>2.4.1291</t>
  </si>
  <si>
    <t>2.4.1292</t>
  </si>
  <si>
    <t>Системный блок INTEL</t>
  </si>
  <si>
    <t>инв.10104024</t>
  </si>
  <si>
    <t>2.4.1293</t>
  </si>
  <si>
    <t xml:space="preserve">инв.10104025 </t>
  </si>
  <si>
    <t>2.4.1294</t>
  </si>
  <si>
    <t>Монитор 19 LCD</t>
  </si>
  <si>
    <t>инв.10104028-29</t>
  </si>
  <si>
    <t>2.4.1301</t>
  </si>
  <si>
    <t>HP LJ 1020</t>
  </si>
  <si>
    <t>2.4.1303</t>
  </si>
  <si>
    <t>HP Laser Jet 1022 USB</t>
  </si>
  <si>
    <t>2.4.1307</t>
  </si>
  <si>
    <t>Сервер HP Proliant ML 350G5X5140</t>
  </si>
  <si>
    <t>2.4.1312</t>
  </si>
  <si>
    <t>Компьютер PENTIUM</t>
  </si>
  <si>
    <t>инв.10104047. Ноутбук</t>
  </si>
  <si>
    <t>2.4.1313</t>
  </si>
  <si>
    <t>Компьютер Сeleron</t>
  </si>
  <si>
    <t>инв.1.101.04000005</t>
  </si>
  <si>
    <t>2.4.1314</t>
  </si>
  <si>
    <t>Компьютер Prestigio с монитором</t>
  </si>
  <si>
    <t>инв.1.101.04000006</t>
  </si>
  <si>
    <t>2.4.1315</t>
  </si>
  <si>
    <t>инв.1.101.04000007</t>
  </si>
  <si>
    <t>2.4.1316</t>
  </si>
  <si>
    <t>инв.1.101.04000008</t>
  </si>
  <si>
    <t>2.4.1317</t>
  </si>
  <si>
    <t xml:space="preserve">Цифровой копир </t>
  </si>
  <si>
    <t>III / 2008</t>
  </si>
  <si>
    <t>Canon  IR 2016</t>
  </si>
  <si>
    <t>2.4.1318</t>
  </si>
  <si>
    <t xml:space="preserve">Персональный компьютер </t>
  </si>
  <si>
    <t>XII / 2007</t>
  </si>
  <si>
    <t>Flatron L 1715 S</t>
  </si>
  <si>
    <t>2.4.1319</t>
  </si>
  <si>
    <t>I / 2008</t>
  </si>
  <si>
    <t xml:space="preserve">HP Laser Jet  P 2014 </t>
  </si>
  <si>
    <t>2.4.1323</t>
  </si>
  <si>
    <t>Компьютер в комплекте Dual Core E2180 2 GHz,LGA</t>
  </si>
  <si>
    <t>инв.252012</t>
  </si>
  <si>
    <t>2.4.1324</t>
  </si>
  <si>
    <t>Кондиционер CHIGO KFR-88</t>
  </si>
  <si>
    <t>инв.3040985</t>
  </si>
  <si>
    <t>2.4.1325</t>
  </si>
  <si>
    <t>инв.3040904</t>
  </si>
  <si>
    <t>2.4.1326</t>
  </si>
  <si>
    <t xml:space="preserve">Принтер </t>
  </si>
  <si>
    <t>инв.03060991.  HP LJ 1005</t>
  </si>
  <si>
    <t>2.4.1327</t>
  </si>
  <si>
    <t>Проектор Sonу</t>
  </si>
  <si>
    <t>инв.30612138. VPL EX 2100 ANSI 1m 1024*768</t>
  </si>
  <si>
    <t>2.4.1330</t>
  </si>
  <si>
    <t>Компьютер</t>
  </si>
  <si>
    <t>инв.3040913. Celeron D-C 2,OGHz/HHD320Gb/DDR/DVD монитор19</t>
  </si>
  <si>
    <t>2.4.1331</t>
  </si>
  <si>
    <t>инв.30612135. Intel Core 2 Duo(монитор19/клав/мышь)</t>
  </si>
  <si>
    <t>2.4.1332</t>
  </si>
  <si>
    <t>инв.3061004,А. Intel Core 2 Duo Е8400 (монитор19 /клав/мышь), TV-тюнер</t>
  </si>
  <si>
    <t>2.4.1333</t>
  </si>
  <si>
    <t xml:space="preserve"> инв.3040914. Xerox Phaser 3117</t>
  </si>
  <si>
    <t>2.4.1334</t>
  </si>
  <si>
    <t>Принтер Xerox Phaser  3121</t>
  </si>
  <si>
    <t>04.2005</t>
  </si>
  <si>
    <t>инв.01380831</t>
  </si>
  <si>
    <t>2.4.1335</t>
  </si>
  <si>
    <t>ксерокс Canon РС 128 Е-1</t>
  </si>
  <si>
    <t>09.2005</t>
  </si>
  <si>
    <t>инв.02040878</t>
  </si>
  <si>
    <t>2.4.1336</t>
  </si>
  <si>
    <t>2.4.1340</t>
  </si>
  <si>
    <t>Компьютер в сборе</t>
  </si>
  <si>
    <t>OFFICE 2140/1024/160/DVD/FDD</t>
  </si>
  <si>
    <t>2.4.1341</t>
  </si>
  <si>
    <t>монитор</t>
  </si>
  <si>
    <t>2.4.1342</t>
  </si>
  <si>
    <t>LSD Aser 19</t>
  </si>
  <si>
    <t>2.4.1343</t>
  </si>
  <si>
    <t>2.4.1345</t>
  </si>
  <si>
    <t>принтер/копир/сканер</t>
  </si>
  <si>
    <t>Саnon</t>
  </si>
  <si>
    <t>2.4.1346</t>
  </si>
  <si>
    <t>принтер/сканер/копиравальный</t>
  </si>
  <si>
    <t>2.4.1348</t>
  </si>
  <si>
    <t>системный блок</t>
  </si>
  <si>
    <t>комп."Пентиум"</t>
  </si>
  <si>
    <t>2.4.1350</t>
  </si>
  <si>
    <t>инв.10104054. В комплекте: системный блок, монитор</t>
  </si>
  <si>
    <t>2.4.1351</t>
  </si>
  <si>
    <t>инв.10104043,45. В комплекте: системный блок, монитор</t>
  </si>
  <si>
    <t>2.4.1352</t>
  </si>
  <si>
    <t>инв.10104096. В комплекте: системный блок, монитор</t>
  </si>
  <si>
    <t>2.4.1353</t>
  </si>
  <si>
    <t>Принтер Xerox</t>
  </si>
  <si>
    <t>2.4.1354</t>
  </si>
  <si>
    <t>Комплект АМ-2 Sempron-LE</t>
  </si>
  <si>
    <t>инв.10104049. Монитор ASER</t>
  </si>
  <si>
    <t>2.4.1355</t>
  </si>
  <si>
    <t>инв.10104064</t>
  </si>
  <si>
    <t>2.4.1356</t>
  </si>
  <si>
    <t>Компьютер Пентиум</t>
  </si>
  <si>
    <t>2.4.1357</t>
  </si>
  <si>
    <t>Монитор LSD ASER AL 1717 PS</t>
  </si>
  <si>
    <t>инв.10104038, 10104041</t>
  </si>
  <si>
    <t>2.4.1358</t>
  </si>
  <si>
    <t>Монитор LG-192 WS-SN</t>
  </si>
  <si>
    <t>инв.10104048</t>
  </si>
  <si>
    <t>2.4.1359</t>
  </si>
  <si>
    <t>инв.10104047</t>
  </si>
  <si>
    <t>2.4.1360</t>
  </si>
  <si>
    <t>инв.10104033</t>
  </si>
  <si>
    <t>2.4.1361</t>
  </si>
  <si>
    <t xml:space="preserve">Ноутбук ACER </t>
  </si>
  <si>
    <t>инв.10104060. 250 Gb</t>
  </si>
  <si>
    <t>2.4.1362</t>
  </si>
  <si>
    <t>Персональный компьютер USN-Business</t>
  </si>
  <si>
    <t>инв.1.101.04000034. В составе: СБ Dual Core Е2220 2,4 GHz-Asus P5</t>
  </si>
  <si>
    <t>2.4.1363</t>
  </si>
  <si>
    <t>Принтер НР КJ P USB</t>
  </si>
  <si>
    <t>инв.1.101.04000038. Зав.номер 15971</t>
  </si>
  <si>
    <t>2.4.1364</t>
  </si>
  <si>
    <t>Термометр ТЭН-5  электронный</t>
  </si>
  <si>
    <t>инв.10106369</t>
  </si>
  <si>
    <t>2.4.1365</t>
  </si>
  <si>
    <t>Компьютер  в комплекте</t>
  </si>
  <si>
    <t>инв.10104080</t>
  </si>
  <si>
    <t>2.4.1366</t>
  </si>
  <si>
    <t>2.4.1367</t>
  </si>
  <si>
    <t>инв.10104135</t>
  </si>
  <si>
    <t>2.4.1369</t>
  </si>
  <si>
    <t xml:space="preserve">Компьютер ученика  Start Master LGA </t>
  </si>
  <si>
    <t>инв.10104143,44</t>
  </si>
  <si>
    <t>2.4.1370</t>
  </si>
  <si>
    <t>Компьютер ученика  Start Master LGA 775</t>
  </si>
  <si>
    <t>инв.10104134-136</t>
  </si>
  <si>
    <t>2.4.1371</t>
  </si>
  <si>
    <t>Монитор Aser TFT 19 AL1916</t>
  </si>
  <si>
    <t>инв.10104056-10104059</t>
  </si>
  <si>
    <t>2.4.1372</t>
  </si>
  <si>
    <t>инв.10104146-47,48,49,50</t>
  </si>
  <si>
    <t>2.4.1373</t>
  </si>
  <si>
    <t>инв.10104137-139</t>
  </si>
  <si>
    <t>2.4.1374</t>
  </si>
  <si>
    <t>2.4.1375</t>
  </si>
  <si>
    <t>Компьютер учителя  LGA 775 1024 Mb</t>
  </si>
  <si>
    <t>2.4.1376</t>
  </si>
  <si>
    <t>МФУ Xerox WorkCentre 3119</t>
  </si>
  <si>
    <t>2.4.1379</t>
  </si>
  <si>
    <t>01.10.2008</t>
  </si>
  <si>
    <t>инв.30601019,А. Intel Core 2</t>
  </si>
  <si>
    <t>2.4.1382</t>
  </si>
  <si>
    <t>Принтер Xerox Phaser  3124</t>
  </si>
  <si>
    <t>инв.10104087</t>
  </si>
  <si>
    <t>2.4.1383</t>
  </si>
  <si>
    <t>Сканер Hp ScanJet G3010</t>
  </si>
  <si>
    <t>инв.10104088</t>
  </si>
  <si>
    <t>2.4.1384</t>
  </si>
  <si>
    <t>Ноутбук TOSHIBA</t>
  </si>
  <si>
    <t>инв.10104105</t>
  </si>
  <si>
    <t>2.4.1385</t>
  </si>
  <si>
    <t>Набор комп.техники DeLux</t>
  </si>
  <si>
    <t>инв.10104084</t>
  </si>
  <si>
    <t>2.4.1386</t>
  </si>
  <si>
    <t>инв.10104072-77</t>
  </si>
  <si>
    <t>2.4.1387</t>
  </si>
  <si>
    <t>МФУ струйный НР</t>
  </si>
  <si>
    <t>инв.10104078. Принтер,сканер, копир</t>
  </si>
  <si>
    <t>2.4.1388</t>
  </si>
  <si>
    <t>МФУ НР LasrJet М1005</t>
  </si>
  <si>
    <t>инв.10104079-80. Принтер,сканер, копир</t>
  </si>
  <si>
    <t>2.4.1389</t>
  </si>
  <si>
    <t>Принтер/сканер/копир  CANON  лазерный</t>
  </si>
  <si>
    <t>инв.10104124</t>
  </si>
  <si>
    <t>2.4.1390</t>
  </si>
  <si>
    <t>Набор комп.техники</t>
  </si>
  <si>
    <t xml:space="preserve"> инв.10104099. Клав.-мультимед - 10 шт.</t>
  </si>
  <si>
    <t>2.4.1391</t>
  </si>
  <si>
    <t>Набор компьютерной техники</t>
  </si>
  <si>
    <t xml:space="preserve">инв.10104098. Клав.-мультимед </t>
  </si>
  <si>
    <t>2.4.1392</t>
  </si>
  <si>
    <t xml:space="preserve"> инв.10104103. В комплекте: монитор, сист.блок, клав.-мультимед.</t>
  </si>
  <si>
    <t>2.4.1393</t>
  </si>
  <si>
    <t>Принтер НР LJ 1018</t>
  </si>
  <si>
    <t>инв.10104116-17</t>
  </si>
  <si>
    <t>2.4.1394</t>
  </si>
  <si>
    <t>Принтер/копир/сканер Canon LB MF</t>
  </si>
  <si>
    <t xml:space="preserve"> инв.10104067-68,69. Клав.-мультимед</t>
  </si>
  <si>
    <t>2.4.1395</t>
  </si>
  <si>
    <t>Принтер HP LJ 1018</t>
  </si>
  <si>
    <t>инв.10104072</t>
  </si>
  <si>
    <t>2.4.1396</t>
  </si>
  <si>
    <t>инв.10104132</t>
  </si>
  <si>
    <t>2.4.1397</t>
  </si>
  <si>
    <t>Компьютер CLX</t>
  </si>
  <si>
    <t>инв.10104070</t>
  </si>
  <si>
    <t>2.4.1398</t>
  </si>
  <si>
    <t>Ксерокс Canon</t>
  </si>
  <si>
    <t>инв.10104077</t>
  </si>
  <si>
    <t>2.4.1399</t>
  </si>
  <si>
    <t>Комплект компьютерной техники</t>
  </si>
  <si>
    <t>инв.10104138. В комплекте: системный блок, монитор</t>
  </si>
  <si>
    <t>2.4.1401</t>
  </si>
  <si>
    <t>Принтер НР LJ Р1005</t>
  </si>
  <si>
    <t>инв.3061080,а</t>
  </si>
  <si>
    <t>2.4.1403</t>
  </si>
  <si>
    <t>МФУ(принтер/копир/сканер)</t>
  </si>
  <si>
    <t>инв.3060999. Ч/б</t>
  </si>
  <si>
    <t>2.4.1404</t>
  </si>
  <si>
    <t>Компьютер в составе Dual Core E2180/DDR21Gb/DVD+R/RW</t>
  </si>
  <si>
    <t>инв.02060984. монитор 17,клав-ра, мышь, колонки</t>
  </si>
  <si>
    <t>2.4.1405</t>
  </si>
  <si>
    <t>Принтер НР LJ P1005</t>
  </si>
  <si>
    <t>инв.02060985</t>
  </si>
  <si>
    <t>2.4.1406</t>
  </si>
  <si>
    <t>Сканер НР ScanJet G 3010</t>
  </si>
  <si>
    <t>инв.02060987</t>
  </si>
  <si>
    <t>2.4.1408</t>
  </si>
  <si>
    <t>Принтер/сканер/копир LaserJet</t>
  </si>
  <si>
    <t>2.4.1409</t>
  </si>
  <si>
    <t>Принтер МФУ</t>
  </si>
  <si>
    <t>модель MF 3228 Laser Base</t>
  </si>
  <si>
    <t>2.4.1410</t>
  </si>
  <si>
    <t>ИБП APS Smart SC 1500VA 230V-2U</t>
  </si>
  <si>
    <t>2.4.1412</t>
  </si>
  <si>
    <t>Монитор LSD Samsung</t>
  </si>
  <si>
    <t>инв.3061076,а. Черный 1680*1050</t>
  </si>
  <si>
    <t>2.4.1413</t>
  </si>
  <si>
    <t>Принтер/сканер/копир</t>
  </si>
  <si>
    <t>инв.21010420032</t>
  </si>
  <si>
    <t>2.4.1414</t>
  </si>
  <si>
    <t xml:space="preserve">Ноутбук </t>
  </si>
  <si>
    <t>TOSHIBA</t>
  </si>
  <si>
    <t>2.4.1415</t>
  </si>
  <si>
    <t>2.4.1417</t>
  </si>
  <si>
    <t>Ноутбук ASN-K50IJ/COT3000/2040/250/DVD-RW</t>
  </si>
  <si>
    <t>инв.3061032</t>
  </si>
  <si>
    <t>2.4.1418</t>
  </si>
  <si>
    <t>Ноутбук HP Compag 610 15.6/Celeron T1 500</t>
  </si>
  <si>
    <t>инв.3061041</t>
  </si>
  <si>
    <t>2.4.1419</t>
  </si>
  <si>
    <t>инв. 010104085, стационарный с установленным программным обеспечением</t>
  </si>
  <si>
    <t>Комитет по финансам, налоговой и кредитной политике администрации г.Яровое</t>
  </si>
  <si>
    <t>2.4.1420</t>
  </si>
  <si>
    <t>инв.10104133-36</t>
  </si>
  <si>
    <t>2.4.1422</t>
  </si>
  <si>
    <t>Сервер</t>
  </si>
  <si>
    <t>инв.10104154</t>
  </si>
  <si>
    <t>2.4.1424</t>
  </si>
  <si>
    <t>2.4.1425</t>
  </si>
  <si>
    <t>инв.10104156-158</t>
  </si>
  <si>
    <t>2.4.1426</t>
  </si>
  <si>
    <t xml:space="preserve"> инв.10104029. В сборе</t>
  </si>
  <si>
    <t>2.4.1427</t>
  </si>
  <si>
    <t>память 2шт,уст-во д/чтения карт памяти, монитор, наушники</t>
  </si>
  <si>
    <t>2.4.1428</t>
  </si>
  <si>
    <t>Персональный компьютер Aguarius Elt E50</t>
  </si>
  <si>
    <t>инв.10104173,74,75,72</t>
  </si>
  <si>
    <t>2.4.1429</t>
  </si>
  <si>
    <t>инв.10104170-70</t>
  </si>
  <si>
    <t>2.4.1430</t>
  </si>
  <si>
    <t>инв.10104034-35</t>
  </si>
  <si>
    <t>2.4.1431</t>
  </si>
  <si>
    <t xml:space="preserve">инв.10104012-13 </t>
  </si>
  <si>
    <t>2.4.1432</t>
  </si>
  <si>
    <t>инв.10104035-35</t>
  </si>
  <si>
    <t>2.4.1433</t>
  </si>
  <si>
    <t>инв.10104030-31</t>
  </si>
  <si>
    <t>2.4.1434</t>
  </si>
  <si>
    <t>инв.10104011-12</t>
  </si>
  <si>
    <t>2.4.1435</t>
  </si>
  <si>
    <t>Субноутбук Aser Aspire</t>
  </si>
  <si>
    <t>инв.10104168</t>
  </si>
  <si>
    <t>2.4.1436</t>
  </si>
  <si>
    <t>Принтер НР Laser Set P3005</t>
  </si>
  <si>
    <t>2.4.1437</t>
  </si>
  <si>
    <t>Принтер Canon Sensus LBR-3310</t>
  </si>
  <si>
    <t>инв.10104153</t>
  </si>
  <si>
    <t>2.4.1438</t>
  </si>
  <si>
    <t>Компьютер Intel</t>
  </si>
  <si>
    <t>инв.3061262</t>
  </si>
  <si>
    <t>2.4.1439</t>
  </si>
  <si>
    <t>Системный блок Intel</t>
  </si>
  <si>
    <t>инв.3061057,А</t>
  </si>
  <si>
    <t>2.4.1440</t>
  </si>
  <si>
    <t>Системный блок VELTON 8017 D-S</t>
  </si>
  <si>
    <t>инв.3061227</t>
  </si>
  <si>
    <t>2.4.1441</t>
  </si>
  <si>
    <t>инв.10104044</t>
  </si>
  <si>
    <t>2.4.1443</t>
  </si>
  <si>
    <t>Рабочее место ученика</t>
  </si>
  <si>
    <t>инв.01380618-619, 0138001</t>
  </si>
  <si>
    <t>2.4.1444</t>
  </si>
  <si>
    <t>Ноутбук W914 ЕА НР</t>
  </si>
  <si>
    <t>2.4.1445</t>
  </si>
  <si>
    <t>МФУ лазерное</t>
  </si>
  <si>
    <t>2.4.1446</t>
  </si>
  <si>
    <t>Системный блок LGA</t>
  </si>
  <si>
    <t>2.4.1448</t>
  </si>
  <si>
    <t>2.4.1449</t>
  </si>
  <si>
    <t>Компьютер "USN-BUSINES"</t>
  </si>
  <si>
    <t>инв.3061098,а</t>
  </si>
  <si>
    <t>2.4.1450</t>
  </si>
  <si>
    <t>Программно-аппаратный комплекс</t>
  </si>
  <si>
    <t>инв.010104087, сервер HP ML 350Т06 LFF;модуль резервного копирования данных НР RDX750;модуль беспер.питания HP R/T 3КVA UPS</t>
  </si>
  <si>
    <t>2.4.1451</t>
  </si>
  <si>
    <t>Компьютер Athlon IIX3 445</t>
  </si>
  <si>
    <t>в комплекте</t>
  </si>
  <si>
    <t>2.4.1452</t>
  </si>
  <si>
    <t>Компьютер Athlon IIX3 450</t>
  </si>
  <si>
    <t>2.4.1453</t>
  </si>
  <si>
    <t>2.4.1455</t>
  </si>
  <si>
    <t>Персональный компьютер</t>
  </si>
  <si>
    <t>инв.10104170</t>
  </si>
  <si>
    <t>2.4.1456</t>
  </si>
  <si>
    <t>инв.10104172</t>
  </si>
  <si>
    <t>2.4.1457</t>
  </si>
  <si>
    <t>инв.10104174</t>
  </si>
  <si>
    <t>2.4.1458</t>
  </si>
  <si>
    <t>Системный блок AMDPhenom II X4 955</t>
  </si>
  <si>
    <t>инв.3061228</t>
  </si>
  <si>
    <t>2.4.1460</t>
  </si>
  <si>
    <t>Ноутбук Lenovo ThinkPad SL510</t>
  </si>
  <si>
    <t>инв.10104020</t>
  </si>
  <si>
    <t>2.4.1461</t>
  </si>
  <si>
    <t>инв.3061063,А. SocAM3/F7025/Athion II X3 455/4096</t>
  </si>
  <si>
    <t>2.4.1464</t>
  </si>
  <si>
    <t>Комплект компьютерной техники DEPO</t>
  </si>
  <si>
    <t>инв.10104042</t>
  </si>
  <si>
    <t>2.4.1465</t>
  </si>
  <si>
    <t>Компьютер персональный</t>
  </si>
  <si>
    <t>2.4.1466</t>
  </si>
  <si>
    <t xml:space="preserve">Комплект компьютерной техники </t>
  </si>
  <si>
    <t>2.4.1468</t>
  </si>
  <si>
    <t>Компьютерное оборудование</t>
  </si>
  <si>
    <t>инв.16. Комплект: системный блок, монитор, клавиатура, мышь</t>
  </si>
  <si>
    <t>2.4.1469</t>
  </si>
  <si>
    <t>Принтер HP Laser Jet P1606dn</t>
  </si>
  <si>
    <t>инв.26</t>
  </si>
  <si>
    <t>2.4.1471</t>
  </si>
  <si>
    <t>инв.10104030</t>
  </si>
  <si>
    <t>2.4.1472</t>
  </si>
  <si>
    <t>2.4.1473</t>
  </si>
  <si>
    <t>Ноутбук</t>
  </si>
  <si>
    <t>2.4.1474</t>
  </si>
  <si>
    <t>Мультиамедиа-проектор</t>
  </si>
  <si>
    <t>2.4.1475</t>
  </si>
  <si>
    <t>Комплект компьютерного оборудования</t>
  </si>
  <si>
    <t>2.4.1476</t>
  </si>
  <si>
    <t>Мультимедийный проектор Epson</t>
  </si>
  <si>
    <t>2.4.1477</t>
  </si>
  <si>
    <t>инв.10104178</t>
  </si>
  <si>
    <t>2.4.1478</t>
  </si>
  <si>
    <t>S-AM3/12 220/320 Gb/2Gb/CD  - 5 шт.</t>
  </si>
  <si>
    <t>2.4.1479</t>
  </si>
  <si>
    <t>Системный блок S-775/PDC E-5500/320 Gb/2Gb/CD</t>
  </si>
  <si>
    <t xml:space="preserve"> инв.10104623-627</t>
  </si>
  <si>
    <t>2.4.1480</t>
  </si>
  <si>
    <t>Монитор 17 ASER V 173BK/BK</t>
  </si>
  <si>
    <t>инв.10104628-637</t>
  </si>
  <si>
    <t>2.4.1481</t>
  </si>
  <si>
    <t>инв.10104646</t>
  </si>
  <si>
    <t>2.4.1482</t>
  </si>
  <si>
    <t>2.4.1483</t>
  </si>
  <si>
    <t>инв.10104181</t>
  </si>
  <si>
    <t>2.4.1484</t>
  </si>
  <si>
    <t>инв.10104182</t>
  </si>
  <si>
    <t>2.4.1485</t>
  </si>
  <si>
    <t>инв.10104284</t>
  </si>
  <si>
    <t>2.4.1486</t>
  </si>
  <si>
    <t>инв.10104689-91</t>
  </si>
  <si>
    <t>2.4.1487</t>
  </si>
  <si>
    <t>Системный блок Pentium IV 2800</t>
  </si>
  <si>
    <t>инв.3061062,А</t>
  </si>
  <si>
    <t>2.4.1488</t>
  </si>
  <si>
    <t>2.4.1492</t>
  </si>
  <si>
    <t>инв.01380054</t>
  </si>
  <si>
    <t>2.4.1494</t>
  </si>
  <si>
    <t xml:space="preserve">инв.01380065. </t>
  </si>
  <si>
    <t>2.4.1495</t>
  </si>
  <si>
    <t>МФУ "Sharp AR-M 205"</t>
  </si>
  <si>
    <t>2.4.1496</t>
  </si>
  <si>
    <t>МФУ "XeroxWorkCentre5325"</t>
  </si>
  <si>
    <t>инв.010104091, конфигурация №1</t>
  </si>
  <si>
    <t>2.4.1497</t>
  </si>
  <si>
    <t>Автоматизированное рабочее место</t>
  </si>
  <si>
    <t>инв.010104089, конфигурация №1</t>
  </si>
  <si>
    <t>2.4.1498</t>
  </si>
  <si>
    <t>инв.0100104090, конфигурация №1</t>
  </si>
  <si>
    <t>2.4.1500</t>
  </si>
  <si>
    <t>Монитор SamsungSyncMaster 19*941MW TFT</t>
  </si>
  <si>
    <t>инв.10104196</t>
  </si>
  <si>
    <t>2.4.1501</t>
  </si>
  <si>
    <t>инв.10104189</t>
  </si>
  <si>
    <t>2.4.1502</t>
  </si>
  <si>
    <t>инв.10104680</t>
  </si>
  <si>
    <t>2.4.1503</t>
  </si>
  <si>
    <t>инв.10104191</t>
  </si>
  <si>
    <t>2.4.1504</t>
  </si>
  <si>
    <t>2.4.1505</t>
  </si>
  <si>
    <t>2.4.1506</t>
  </si>
  <si>
    <t>Монитор "Samsung Sync Master"</t>
  </si>
  <si>
    <t>19дюймов 141 MW-TFT</t>
  </si>
  <si>
    <t>2.4.1508</t>
  </si>
  <si>
    <t>инв.10104190</t>
  </si>
  <si>
    <t>2.4.1509</t>
  </si>
  <si>
    <t>инев.10104681-83</t>
  </si>
  <si>
    <t>2.4.1510</t>
  </si>
  <si>
    <t>Монитор ЖК Asus 19</t>
  </si>
  <si>
    <t>инв.010104081</t>
  </si>
  <si>
    <t>2.4.1511</t>
  </si>
  <si>
    <t>Системный блок AMD/S-939/3800/1024/</t>
  </si>
  <si>
    <t>инв.010104039</t>
  </si>
  <si>
    <t>2.4.1512</t>
  </si>
  <si>
    <t>Ноутбук 15.6 "ASUS N53SM в комплекте с сумкой</t>
  </si>
  <si>
    <t>инв.30612112</t>
  </si>
  <si>
    <t>2.4.1513</t>
  </si>
  <si>
    <t>Комплект звукового оборудования</t>
  </si>
  <si>
    <t>инв.30612113. 2-полосная активная акустическая система с микш.пультом,микрофон,стойка микрофонная</t>
  </si>
  <si>
    <t>2.4.1514</t>
  </si>
  <si>
    <t>инв.010104054</t>
  </si>
  <si>
    <t>2.4.1516</t>
  </si>
  <si>
    <t>инв.210106300084. DELL Inspirion</t>
  </si>
  <si>
    <t>2.4.1517</t>
  </si>
  <si>
    <t>Сканер HP ScanJet G2710 А4</t>
  </si>
  <si>
    <t>2.4.1518</t>
  </si>
  <si>
    <t>Компьютер 21,5 LC LED</t>
  </si>
  <si>
    <t>инв.10104026/1. Монитор, сист.блок</t>
  </si>
  <si>
    <t>2.4.1520</t>
  </si>
  <si>
    <t>инв.10104685</t>
  </si>
  <si>
    <t>2.4.1522</t>
  </si>
  <si>
    <t>инв.1.101.04000045</t>
  </si>
  <si>
    <t>2.4.1523</t>
  </si>
  <si>
    <t>МФУ</t>
  </si>
  <si>
    <t>инв.1.101.04000046</t>
  </si>
  <si>
    <t>2.4.1524</t>
  </si>
  <si>
    <t xml:space="preserve">инв.1101300124. В сборе </t>
  </si>
  <si>
    <t>2.4.1525</t>
  </si>
  <si>
    <t>Компьютер планшетный</t>
  </si>
  <si>
    <t>инв.10104695-99</t>
  </si>
  <si>
    <t>2.4.1526</t>
  </si>
  <si>
    <t>инв.10104183-87</t>
  </si>
  <si>
    <t>2.4.1527</t>
  </si>
  <si>
    <t xml:space="preserve">Компьютер планшетный, </t>
  </si>
  <si>
    <t>инв.10104200,197,198,199, 196</t>
  </si>
  <si>
    <t>2.4.1528</t>
  </si>
  <si>
    <t>инв.10104193</t>
  </si>
  <si>
    <t>2.4.1529</t>
  </si>
  <si>
    <t>инв.10104242. Программно-технический комплекс</t>
  </si>
  <si>
    <t>2.4.1530</t>
  </si>
  <si>
    <t>Ноутбук Asus P53E</t>
  </si>
  <si>
    <t xml:space="preserve">инв.10104193, 10104205-209  </t>
  </si>
  <si>
    <t>2.4.1531</t>
  </si>
  <si>
    <t>Ноутбук Asus X 54 C</t>
  </si>
  <si>
    <t>инв.10104190, 10104202</t>
  </si>
  <si>
    <t>2.4.1532</t>
  </si>
  <si>
    <t>инв.10104204. Программно-технический комплекс</t>
  </si>
  <si>
    <t>2.4.1533</t>
  </si>
  <si>
    <t>инв.10104189. Программно-технический комплекс</t>
  </si>
  <si>
    <t>2.4.1534</t>
  </si>
  <si>
    <t>Ноутбук программно-технический комплекс</t>
  </si>
  <si>
    <t>инв.10104707</t>
  </si>
  <si>
    <t>2.4.1535</t>
  </si>
  <si>
    <t>инв.10104258,260,261-262, 220,228-229, 235,238-242. Rover Book E506</t>
  </si>
  <si>
    <t>2.4.1536</t>
  </si>
  <si>
    <t>Принтер HP LaserJet Pro400</t>
  </si>
  <si>
    <t>M401dn</t>
  </si>
  <si>
    <t>2.4.1537</t>
  </si>
  <si>
    <t>Компьютер DEPO Neos 460USF W7 P64/i3 3220/8GDDR1333/100 0G/sDVD±RW/CAR3PCB- 22 090 руб.;</t>
  </si>
  <si>
    <t>инв.206092013. 12-2019 списан Источник бесперебойного питания АРС ВаскUPS ES 525 арт. BE525-RS- 3600 руб В комплекте: LCD-панель Samsung 21.5" S22C200B-5593 руб. Клавиатура Oklick USB "100М" (107, чёрная) арт. 100М USB-186  уб.; Манипулятор "Мышь" Genius USB "NetScroll 100"  серебристо-черный (оптика 800 dpi, 2 кн.+скролл) арт. GM-Nscr 100 USB- 123 руб.; Акустическая система Genius 2.0 SP-120, 2.6W RMS, черная арт. SP-120-330 руб. Наушники Genius HS-200C, черные, с микрофоном арт. HS-200C -148 руб.</t>
  </si>
  <si>
    <t>2.4.1538</t>
  </si>
  <si>
    <t xml:space="preserve">Принтер лазерный
</t>
  </si>
  <si>
    <t xml:space="preserve"> инв.092013. Hewlett- Packard LaserJet Pro PI 102RU (A4, 18ppm, 1200dpi, 2Mb, 1 лоток
150), USB арт. CE651A + Картридж принтера лазерного Hewlett-Packard для HP LJ  1102/P1102w/M 1132/M1212NF/M 1214NFH (1,6K) арт. CE285A+ Кабель/шнур USB 2.0 A&gt;B Male-Male 1.8m (принтер/сканер</t>
  </si>
  <si>
    <t>2.4.1539</t>
  </si>
  <si>
    <t>Компьютер в комплекте с монитором</t>
  </si>
  <si>
    <t>инв.10104701</t>
  </si>
  <si>
    <t>2.4.1540</t>
  </si>
  <si>
    <t>инв.10104188.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</si>
  <si>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2.4.1541</t>
  </si>
  <si>
    <t>инв.10104200.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</si>
  <si>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2.4.1542</t>
  </si>
  <si>
    <t>Ноутбук ASUS X502CA</t>
  </si>
  <si>
    <t xml:space="preserve"> инв.10104217. Pentium UVL 987/1.5GHz Igma HD4000/320Gb/4Gb) LAN1000 WiFi+BT Cam W8</t>
  </si>
  <si>
    <t>2.4.1543</t>
  </si>
  <si>
    <t>инв.10104221</t>
  </si>
  <si>
    <t>2.4.1544</t>
  </si>
  <si>
    <t>Ноутбук ASUS</t>
  </si>
  <si>
    <t>инв.10104216. Pentium Gb/4Gb/GT720M-2Gb/DVDRW/CR/LAN100/WIFI+BT</t>
  </si>
  <si>
    <t>2.4.1545</t>
  </si>
  <si>
    <t>2.4.1546</t>
  </si>
  <si>
    <t>инв.10104203</t>
  </si>
  <si>
    <t>2.4.1547</t>
  </si>
  <si>
    <t>инв.10104066</t>
  </si>
  <si>
    <t>2.4.1548</t>
  </si>
  <si>
    <t xml:space="preserve">Комплект оборудования для автоматизированного рабочего места учителя </t>
  </si>
  <si>
    <t xml:space="preserve">инв.10104308.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DSOC-1101T;Многофункциональное устройство Xerox WC3210; Акустическая система DIALOG AD-05
</t>
  </si>
  <si>
    <t>2.4.1549</t>
  </si>
  <si>
    <t xml:space="preserve">инв.10104978.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</si>
  <si>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2.4.1550</t>
  </si>
  <si>
    <t xml:space="preserve">инв.101041012.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</si>
  <si>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2.4.1551</t>
  </si>
  <si>
    <t xml:space="preserve">Нетбук ICL RayBook Bil49 </t>
  </si>
  <si>
    <t>инв.1010422-28, 33-37. 4N2600/2GB/500Gb/10,1"/HD/WiFi/Cam/6c/blue/W7Pro/Of2013StdAcdmc/SchoolSoft/mouse/Flash карта SD8Gb</t>
  </si>
  <si>
    <t>2.4.1552</t>
  </si>
  <si>
    <t xml:space="preserve">Комплект № 1 (1 ноутбук, 1 проектор, 1 экран, 1 акустическая система, МФУ) </t>
  </si>
  <si>
    <t xml:space="preserve">инв.101041005-09. В составе:Ноутбук ICL RayBook Sil52 13-3120М/4GB/500Gb/DVDRW/HDG/15"/WiFi/BT/W7Pro/MSOStdAE/Cam/Schoolsoft/Mouse/FlashSD8Gb;
Проектор Epson EB-X11H
Кронштейн потолочный Proffix PCM63100
Кабель соединительный VGA 10м
Экран настенный Digis DSOC-1101T
Многофункциональное устройст-во Xerox WC3210;
Акустическая система DIALOG AD-05
МФУ Xerox WC3210
</t>
  </si>
  <si>
    <t>2.4.1553</t>
  </si>
  <si>
    <t xml:space="preserve">Принтер лазерный Canon LBR </t>
  </si>
  <si>
    <t>инв.10104989</t>
  </si>
  <si>
    <t>2.4.1554</t>
  </si>
  <si>
    <t>МФУ цветное Samsung CLX-3305</t>
  </si>
  <si>
    <t>инв.10104059. Принтер/Копир/Сканер</t>
  </si>
  <si>
    <t>2.4.1555</t>
  </si>
  <si>
    <t>Ноутбук ASUS Х550СА</t>
  </si>
  <si>
    <t>инв.10104060</t>
  </si>
  <si>
    <t>2.4.1556</t>
  </si>
  <si>
    <t xml:space="preserve">инв.10104330. В комплект входит: монитор 21,5 Philips LED Wide E223V5LSB2 Black,системный блок N44 S-A4(FM1), клавиатура KS-060SU Dialog, манипулятор "мышь" Genius, кабель, удлинитель  </t>
  </si>
  <si>
    <t>2.4.1557</t>
  </si>
  <si>
    <t>Принтер  Xerox Phaser 3010</t>
  </si>
  <si>
    <t>инв.10104968</t>
  </si>
  <si>
    <t>2.4.1562</t>
  </si>
  <si>
    <t xml:space="preserve">Принтер матричный EPSON </t>
  </si>
  <si>
    <t>LX -350(A4,9 pin, 357 cps, USB. LPT, COM), цвет - черный</t>
  </si>
  <si>
    <t>2.4.1563</t>
  </si>
  <si>
    <t>Копировальный аппарат HP Laser Jet M1132</t>
  </si>
  <si>
    <t>инв.10104324</t>
  </si>
  <si>
    <t>2.4.1564</t>
  </si>
  <si>
    <t xml:space="preserve">Ноутбук 15.6" </t>
  </si>
  <si>
    <t xml:space="preserve">инв.10104068. {59381390} Lenovo B590 1005M/4096/500/DVD-RW/int/Cam/BT/Black/W8SL64 </t>
  </si>
  <si>
    <t>2.4.1565</t>
  </si>
  <si>
    <t>Проектор BENQ MX505</t>
  </si>
  <si>
    <t>инв.10104067</t>
  </si>
  <si>
    <t>2.4.1566</t>
  </si>
  <si>
    <t>Ноутбук ASUS X550CC Pentium</t>
  </si>
  <si>
    <t>инв.10104035</t>
  </si>
  <si>
    <t>2.4.1567</t>
  </si>
  <si>
    <t>инв.1604213</t>
  </si>
  <si>
    <t>2.4.1568</t>
  </si>
  <si>
    <t>инв.012012</t>
  </si>
  <si>
    <t>2.4.1569</t>
  </si>
  <si>
    <t>Проектор BENQ</t>
  </si>
  <si>
    <t>инв.022012</t>
  </si>
  <si>
    <t>2.4.1570</t>
  </si>
  <si>
    <t>СЕРВЕР STSS Flagman RX226.3-008LH</t>
  </si>
  <si>
    <t>28.02.2013</t>
  </si>
  <si>
    <t>2.4.1571</t>
  </si>
  <si>
    <t xml:space="preserve">Компьютер DEPO Neos 460SFW7 P64/i5 3570/8G1333 D/TiTb/DVD±RW/DMU/KBu/Mu/CAR3PCB </t>
  </si>
  <si>
    <t>инв.3120165. Программное обеспечение: (Коробки) Microsoft Office Home and Business 2013 32/64 Russia Only EM DVD No Skype</t>
  </si>
  <si>
    <t>2.4.1572</t>
  </si>
  <si>
    <t xml:space="preserve">LCD-панель </t>
  </si>
  <si>
    <t>инв.3120165. Acer 23" G236HLBid Black FullHD LED 5ms 16:9 DVD HDMI 100K:1 200cd</t>
  </si>
  <si>
    <t>2.4.1573</t>
  </si>
  <si>
    <t>Источник бесперебойного питания Ippon Back Power Pro 500 New</t>
  </si>
  <si>
    <t>инв.3120165</t>
  </si>
  <si>
    <t>2.4.1574</t>
  </si>
  <si>
    <t>Оргтехника</t>
  </si>
  <si>
    <t>компьютеры, монитор, тонкий клиент, системный блок, принтер, ксерокс, источник бесперебойного питания, цифровой,  фотоаппарат, проектор, кондиционер, сплитсистема, ноутбук, модем, телефон, диктофон, модем, монитор LED 18,5 "Beng, планшет 8", монитор LED 19,5, сист.блок, монитор PHILIPS 24 ЖК, сервер NPoint 5250A 2-port, монитор PHILIPS 18,5 (черный); монитор PHILIPS 21,5; ноутбук 15,6 LENOVO, ноутбук 15,6 HP , монитор 18,5 Acer LED; монитор PHILIPS 23,6 ЖК; ИБП ; телефон D-Link; системный блок; монитор PHILIPS 19,5; системный блок в сборе; ноутбук 15,6 HD Asus; W65SJ; сист.блок в сборе</t>
  </si>
  <si>
    <t>2.4.1575</t>
  </si>
  <si>
    <t>2.4.1576</t>
  </si>
  <si>
    <t>2.4.1577</t>
  </si>
  <si>
    <t>Ноутбук Packard Bell EasyNote TE69KB-65204G1TMnsk</t>
  </si>
  <si>
    <t>инв.6Г00000000000000000000001</t>
  </si>
  <si>
    <t>2.4.1578</t>
  </si>
  <si>
    <t xml:space="preserve">МФУ лазерное Canon MF4410 </t>
  </si>
  <si>
    <t>инв.10104705</t>
  </si>
  <si>
    <t>2.4.1579</t>
  </si>
  <si>
    <t xml:space="preserve">МФУ лазерное Canon </t>
  </si>
  <si>
    <t>инв.10104709</t>
  </si>
  <si>
    <t>2.4.1580</t>
  </si>
  <si>
    <t xml:space="preserve">Принтер лазерный </t>
  </si>
  <si>
    <t>2.4.1581</t>
  </si>
  <si>
    <t>2.4.1582</t>
  </si>
  <si>
    <t>Ноутбук HP 2000-2d54SR</t>
  </si>
  <si>
    <t>2.4.1583</t>
  </si>
  <si>
    <t>Экран Economy-P настенно-потолочный</t>
  </si>
  <si>
    <t>2.4.1584</t>
  </si>
  <si>
    <t xml:space="preserve">Принтер лазерный CANON-Sensys LBR </t>
  </si>
  <si>
    <t>инв.10104232</t>
  </si>
  <si>
    <t>2.4.1585</t>
  </si>
  <si>
    <t>Принтер лазерный CANON-Sensys LBR</t>
  </si>
  <si>
    <t>инв.10104233</t>
  </si>
  <si>
    <t>2.4.1586</t>
  </si>
  <si>
    <t>Доска 3-х секционная</t>
  </si>
  <si>
    <t>инв.10106990. Настенная, зеленая (мел), 3000*1000</t>
  </si>
  <si>
    <t>2.4.1587</t>
  </si>
  <si>
    <t>Принтер Laser Jet M1132</t>
  </si>
  <si>
    <t>инв.10104036</t>
  </si>
  <si>
    <t>2.4.1588</t>
  </si>
  <si>
    <t>Проектор BenQ М610</t>
  </si>
  <si>
    <t>инв.08042013</t>
  </si>
  <si>
    <t>Генератор бензиновый Кратон GG-0,95 (772)</t>
  </si>
  <si>
    <t>2014</t>
  </si>
  <si>
    <t>инв.30612118</t>
  </si>
  <si>
    <t>2.4.1589</t>
  </si>
  <si>
    <t>Тахеометр Focus 6</t>
  </si>
  <si>
    <t>инв.000000013</t>
  </si>
  <si>
    <t>2.4.1197.К</t>
  </si>
  <si>
    <t>Многофункциональное устройство Canon Lasser Base 3110</t>
  </si>
  <si>
    <t>2.4.1591</t>
  </si>
  <si>
    <t>МФУ лазерное HP LJ PRO 400 M25dn, принтер лазерный HP LJ PRO 400 M401d, МФУ Kyocera Ecosys M2530DN, МФУ HP LJ Pro, МФУ Ricoh SP, МФУ лазерное HP LJ PRO, МФУ Kyocera Ecosys M2530DN; МФУ Kyocera M2735DN</t>
  </si>
  <si>
    <t>2.4.1592</t>
  </si>
  <si>
    <t xml:space="preserve">Приборы </t>
  </si>
  <si>
    <t>мультиметр RD700, ИФН, комбинированный прибор ИС-20, блок регул.и защиты БАЗИС, комплект для измерения сопр. заземления Extech 382252, видеорегистратор, натяжитель В330, мегаомметр Е6-31; накопитель-  архиватор НП-4А, программируемый контроллер узла сети Ethernet  СРМ713-01; видеокамера IP цилиндр. "день-ночь", коммутатор неуправл.; видеорегистратор LTV RNE 4-х канал. ; клещи токоизмерительтные DT; накопитель АДС-91; датчик ДМЭР-МИ; счетчик "Меркурий"; видеорегистратор 8-канал.NVR для записи; контроллер EPLC-96х96 (Щ1); накопитель-  архиватор НП-4А; контроллер регистрации, регулирования защиты Базис-14.Р-32-Д-220-М-Ф</t>
  </si>
  <si>
    <t>2.4.1593</t>
  </si>
  <si>
    <t>Принтер лазерный МФУ HP PRO М1132</t>
  </si>
  <si>
    <t xml:space="preserve">инв.№ 10104312 </t>
  </si>
  <si>
    <t>2.4.1594</t>
  </si>
  <si>
    <t xml:space="preserve">Коммутатор TP-LINK TL-SF1048 </t>
  </si>
  <si>
    <t>инв.№ 10134105. Port10/100MSwitch, 4810/100mRJ45ports,1U</t>
  </si>
  <si>
    <t>2.4.1595</t>
  </si>
  <si>
    <t>Насос СМ 150-125-315/4-СД-9х14</t>
  </si>
  <si>
    <t xml:space="preserve">под.-200м3/ч, 1450 об/мин, КНС-2, ул.Кулундинская </t>
  </si>
  <si>
    <t>2.4.1596</t>
  </si>
  <si>
    <t>Насос СМ 150-125-315-4</t>
  </si>
  <si>
    <t xml:space="preserve">зав.№ 1П 38. КНС-2, ул.Кулундинская </t>
  </si>
  <si>
    <t>2.4.1597</t>
  </si>
  <si>
    <t>Насос  СМ 200-150-315-А/4СДУХЛ</t>
  </si>
  <si>
    <t xml:space="preserve">КНС-2, ул.Кулундинская </t>
  </si>
  <si>
    <t>2.4.1598</t>
  </si>
  <si>
    <t>Таль ручная</t>
  </si>
  <si>
    <t xml:space="preserve">г/п 0,5т. КНС-2, ул.Кулундинская </t>
  </si>
  <si>
    <t>2.4.1599</t>
  </si>
  <si>
    <t>Эл.тельфер</t>
  </si>
  <si>
    <t>2.4.1600</t>
  </si>
  <si>
    <t>Насос погружной</t>
  </si>
  <si>
    <t xml:space="preserve">5 кВт. КНС-2, ул.Кулундинская </t>
  </si>
  <si>
    <t>2.4.1601</t>
  </si>
  <si>
    <t>Агрегат насосный ФГ 216-24 с электродвигателем</t>
  </si>
  <si>
    <t>тип ВРП 200 М4РУ25, 1500 об/мин., зав.№ 8936. КНС - 1  "Мысль"</t>
  </si>
  <si>
    <t>2.4.1602</t>
  </si>
  <si>
    <t>Агрегат насосный СМ 150-125-315Е с электродвигателем</t>
  </si>
  <si>
    <t>04-2011</t>
  </si>
  <si>
    <t>инв.№ 89422456. Тип 5АМХ180S4У3, 1500 об/мин.,  КНС - 1  "Мысль"</t>
  </si>
  <si>
    <t>2.4.1603</t>
  </si>
  <si>
    <t>30 кВт, 900 об/мин. КНС - 1  "Мысль"</t>
  </si>
  <si>
    <t>2.4.1604</t>
  </si>
  <si>
    <t>Насос типа "Гном"</t>
  </si>
  <si>
    <t xml:space="preserve"> КНС - 1  "Мысль"</t>
  </si>
  <si>
    <t>2.4.1605</t>
  </si>
  <si>
    <t>г/п 1т. КНС - 1  "Мысль"</t>
  </si>
  <si>
    <t>2.4.1606</t>
  </si>
  <si>
    <t>Насос типа "Гном" 50-10</t>
  </si>
  <si>
    <t>КНС-4 (территория бассейна "Нептун")</t>
  </si>
  <si>
    <t>2.4.1607</t>
  </si>
  <si>
    <t>Агрегат насосный  СМ 12-100-250-4 с двигателем асинхронным АД 160S4У3</t>
  </si>
  <si>
    <t>зав.№ 7Ж15. КНС-4 (территория бассейна "Нептун")</t>
  </si>
  <si>
    <t>2.4.1608</t>
  </si>
  <si>
    <t>Агрегат насосный СМ 12-100-250-4   с двигателем АД 160S4У3</t>
  </si>
  <si>
    <t xml:space="preserve">зав.№ 7Ж20. КНС-2, ул.Кулундинская </t>
  </si>
  <si>
    <t>2.4.1609</t>
  </si>
  <si>
    <t>г/п 0,5т.КНС-4 (территория бассейна "Нептун")</t>
  </si>
  <si>
    <t>2.4.1610</t>
  </si>
  <si>
    <t>г/п 1т.КНС-4 (территория бассейна "Нептун")</t>
  </si>
  <si>
    <t>2.4.1611</t>
  </si>
  <si>
    <t>КНС-5 (территория МСЧ-128)</t>
  </si>
  <si>
    <t>2.4.1612</t>
  </si>
  <si>
    <t>Агрегат насосный  с двигателем 4,5 кВт</t>
  </si>
  <si>
    <t>произв.-25 м3, высота подъема-12,5м. КНС-5 (территория МСЧ-128)</t>
  </si>
  <si>
    <t>2.4.1613</t>
  </si>
  <si>
    <t>КНС-3, ул.Гагарина 1, (территория бывшего ОРСа)</t>
  </si>
  <si>
    <t>2.4.1614</t>
  </si>
  <si>
    <t>Агрегат насосный с двигателем 37 кВт</t>
  </si>
  <si>
    <t>2.4.1615</t>
  </si>
  <si>
    <t>Пресс</t>
  </si>
  <si>
    <t>не стандартное оборудование. ул.Заводская,10 (мастерская)</t>
  </si>
  <si>
    <t>2.4.1616</t>
  </si>
  <si>
    <t>Тисы</t>
  </si>
  <si>
    <t>ул.Заводская,10 (мастерская)</t>
  </si>
  <si>
    <t>2.4.1617</t>
  </si>
  <si>
    <t>настольный. ул.Заводская,10 (мастерская)</t>
  </si>
  <si>
    <t>2.4.1619</t>
  </si>
  <si>
    <t xml:space="preserve">Снегоочиститель шнекороторный </t>
  </si>
  <si>
    <t>инв.89000732. Модель 5418</t>
  </si>
  <si>
    <t>2.4.1620</t>
  </si>
  <si>
    <t>07.11.2014</t>
  </si>
  <si>
    <t>инв.10104201.Зав.№ 5999782, 601336</t>
  </si>
  <si>
    <t>2.4.1621</t>
  </si>
  <si>
    <t>инв.101041016.Canon LBR-6020, буферная память USB 2,0</t>
  </si>
  <si>
    <t>2.4.1622</t>
  </si>
  <si>
    <t xml:space="preserve">Компьютер в сборе </t>
  </si>
  <si>
    <t xml:space="preserve">инв.10134106. {AMD A8/4Gb RAM/500Gb HDD/DVDRW/монитор LCD Samsung 21,5 клавиатура+мышь </t>
  </si>
  <si>
    <t>2.4.1624</t>
  </si>
  <si>
    <t>МФУ лазерное HP</t>
  </si>
  <si>
    <t>инв.101041013-101041014. Принтер LJ PRO M125 многофункциональный (копир, сканер)</t>
  </si>
  <si>
    <t>2.4.1625</t>
  </si>
  <si>
    <t>инв.101041015. Canon LBP-6020 буферная память USB 2,0</t>
  </si>
  <si>
    <t>2.4.1626</t>
  </si>
  <si>
    <t>Принтер/копир/сканер Canon MF3010 лазерный</t>
  </si>
  <si>
    <t>15.08.2014</t>
  </si>
  <si>
    <t>инв.902219</t>
  </si>
  <si>
    <t>2.4.1627</t>
  </si>
  <si>
    <t>Монитор Samsung 19,5</t>
  </si>
  <si>
    <t>26.08.2014</t>
  </si>
  <si>
    <t>инв.902220</t>
  </si>
  <si>
    <t>2.4.1628</t>
  </si>
  <si>
    <t>ЩЗ1 И1шлем д/Косика-карате</t>
  </si>
  <si>
    <t>инв.10106006</t>
  </si>
  <si>
    <t>2.4.1629</t>
  </si>
  <si>
    <t>ЖЗИК Кираса</t>
  </si>
  <si>
    <t>инв.10106005</t>
  </si>
  <si>
    <t>2.4.1630</t>
  </si>
  <si>
    <t xml:space="preserve">Пистолет пневматический </t>
  </si>
  <si>
    <t>инв.10104329</t>
  </si>
  <si>
    <t>2.4.1631</t>
  </si>
  <si>
    <t>инв.10104330</t>
  </si>
  <si>
    <t>2.4.1632</t>
  </si>
  <si>
    <t>инв.10104317, 18, 10104320, 10104321,10104319. ASUS 15,6, X553MA (90NB04X1MO 2070) Celeron N2830/2,16G Hz iGMA),10104317 - Acer 15,6 Acpire E-5-511-C565(NXMPKER004)  Celeron N2930/2,16G  MA)</t>
  </si>
  <si>
    <t>2.4.1633</t>
  </si>
  <si>
    <t>инв.10104071, 10104073. В комплекте: системный блок N11S-1155 Celeron G1630 (2,8GHz/320Gb/4Gb/SVGA);монитор 18,5 SAMSUNG E 19A300N/Philips; клавиатура DEFENDER Element HB-520; манипулятор "мышь" Pointer MOP-10/01/01</t>
  </si>
  <si>
    <t>2.4.1635</t>
  </si>
  <si>
    <t>Ноутбук DNS 15,6</t>
  </si>
  <si>
    <t>инв.10104038. 3110M (2,4)/4096/500/NV GT740M 2G/DVD-Smuti/WiFi/BT/Cam. Цвет черный.</t>
  </si>
  <si>
    <t>2.4.1636</t>
  </si>
  <si>
    <t>Камера компактная</t>
  </si>
  <si>
    <t xml:space="preserve">инв.10134108. Nikon P350 Black (16,1MPixCMOS42xZoomSDTFT3 FullHD ENEL5) с акссесуарами  </t>
  </si>
  <si>
    <t>2.4.1637</t>
  </si>
  <si>
    <t>инв.210106300112. PANASONIC KX-FT982</t>
  </si>
  <si>
    <t>2.4.1638</t>
  </si>
  <si>
    <t>Набор по анатомии и физиологии</t>
  </si>
  <si>
    <t>RoverMateB02</t>
  </si>
  <si>
    <t>2.4.1639</t>
  </si>
  <si>
    <t>2.4.1640</t>
  </si>
  <si>
    <t>Набор по ботанике</t>
  </si>
  <si>
    <t>RoverMateB03</t>
  </si>
  <si>
    <t>2.4.1641</t>
  </si>
  <si>
    <t>2.4.1642</t>
  </si>
  <si>
    <t>Набор по зоологии</t>
  </si>
  <si>
    <t>RoverMateB04</t>
  </si>
  <si>
    <t>2.4.1643</t>
  </si>
  <si>
    <t>2.4.1644</t>
  </si>
  <si>
    <t>Набор по общей биологии</t>
  </si>
  <si>
    <t>RoverMateB05</t>
  </si>
  <si>
    <t>2.4.1645</t>
  </si>
  <si>
    <t>2.4.1646</t>
  </si>
  <si>
    <t xml:space="preserve">Набор моделей органов человека и животных </t>
  </si>
  <si>
    <t>инв.101061017. RoverMateB06</t>
  </si>
  <si>
    <t>2.4.1647</t>
  </si>
  <si>
    <t>2.4.1648</t>
  </si>
  <si>
    <t>Скелет человека разборный</t>
  </si>
  <si>
    <t>инв.101061018. RoverMateB07</t>
  </si>
  <si>
    <t>2.4.1649</t>
  </si>
  <si>
    <t>инв.101061022. RoverMateB07</t>
  </si>
  <si>
    <t>2.4.1650</t>
  </si>
  <si>
    <t>Комплект моделей скелетов позвоночных животных</t>
  </si>
  <si>
    <t>инв.101061020. RoverMateB08</t>
  </si>
  <si>
    <t>2.4.1651</t>
  </si>
  <si>
    <t>инв.101061023. RoverMateB08</t>
  </si>
  <si>
    <t>2.4.1652</t>
  </si>
  <si>
    <t>Биологическая микролаборатория</t>
  </si>
  <si>
    <t>инв.101061021-35. RoverMateB09</t>
  </si>
  <si>
    <t>2.4.1653</t>
  </si>
  <si>
    <t>инв.101061025-042. RoverMateB09</t>
  </si>
  <si>
    <t>2.4.1654</t>
  </si>
  <si>
    <t>Цифровой микроскоп</t>
  </si>
  <si>
    <t>инв.101061036. RoverScanM800</t>
  </si>
  <si>
    <t>2.4.1655</t>
  </si>
  <si>
    <t>инв.101061024. RoverScanM800</t>
  </si>
  <si>
    <t>2.4.1656</t>
  </si>
  <si>
    <t>Комплект гербариев с электронным пособием</t>
  </si>
  <si>
    <t>инв.101061011. RoverMateB01</t>
  </si>
  <si>
    <t>2.4.1657</t>
  </si>
  <si>
    <t>инв.10106597. RoverMateB01</t>
  </si>
  <si>
    <t>2.4.1659</t>
  </si>
  <si>
    <t>Комплект компьютерного оборудования № 1</t>
  </si>
  <si>
    <t>инв.10104322. В комплект № 1 входит: ноутбук ICL RAYBook Si52 i3- 3120M/4Gb/500Gb/vint/DVD RW/Web2 Mpix/WiFi/Wen7 Pro/MsOfficeStd 2013 Rus/ ПО педагога Интерактивный ежедневник /ПО Intel Education Solution/ПО IT Infastructure manager - 1; проектор Epson EB-X11H - шт.; кронштейн потолочный Proffix PCM63 100 - 1 шт.; кабель соединительный VGA 10 м - 1 шт.; аккустическая система JetBalance JB-214 - 1 шт.; МФУ Xerox WC32010 - 1 шт.; экран настенный Digis DSOC - 1101 T -1 шт.</t>
  </si>
  <si>
    <t>2.4.1661</t>
  </si>
  <si>
    <t>Проектор мультимедийный Hitachi CP-EX 250</t>
  </si>
  <si>
    <t>2.4.1662</t>
  </si>
  <si>
    <t xml:space="preserve">Потолочный кронштейн </t>
  </si>
  <si>
    <t>для проектора Retlecta</t>
  </si>
  <si>
    <t>2.4.1663</t>
  </si>
  <si>
    <t>Кабель</t>
  </si>
  <si>
    <t>VGA 10м</t>
  </si>
  <si>
    <t>2.4.1664</t>
  </si>
  <si>
    <t xml:space="preserve">Экран проекционный </t>
  </si>
  <si>
    <t>Braun Rollo Crystal-ne</t>
  </si>
  <si>
    <t>2.4.1665</t>
  </si>
  <si>
    <t>Планшет графический</t>
  </si>
  <si>
    <t>инв.10104069. Беспроводной Mimio Pad, 174 -7666</t>
  </si>
  <si>
    <t>2.4.1666</t>
  </si>
  <si>
    <t>инв.10104073. IRU Patriot 528 K P2020M/4Gb/320Gb/ DVDRW/HDG/15,6"/W64/black/BT/Cam</t>
  </si>
  <si>
    <t>2.4.1668</t>
  </si>
  <si>
    <t>инв.10104980. Сист.блок team RAY 1041Lс ПО</t>
  </si>
  <si>
    <t>2.4.1669</t>
  </si>
  <si>
    <t>Монитор BenQ</t>
  </si>
  <si>
    <t xml:space="preserve">инв.10104979 </t>
  </si>
  <si>
    <t>2.4.1670</t>
  </si>
  <si>
    <t xml:space="preserve">Источник бесперебойного питания </t>
  </si>
  <si>
    <t>Ippon Back Power Pro 500 New</t>
  </si>
  <si>
    <t>2.4.1671</t>
  </si>
  <si>
    <t>инв.3120147. Epson Stylus Photo P50</t>
  </si>
  <si>
    <t>2.4.1672</t>
  </si>
  <si>
    <t>Винтовка пневматическая</t>
  </si>
  <si>
    <t>инв.инв.210106300068,71</t>
  </si>
  <si>
    <t>2.4.1673</t>
  </si>
  <si>
    <t>Лазерный принтер Canon LBP</t>
  </si>
  <si>
    <t>инв.210106300083</t>
  </si>
  <si>
    <t>2.4.1674</t>
  </si>
  <si>
    <t>Копировальный аппарат</t>
  </si>
  <si>
    <t>инв.210106300067</t>
  </si>
  <si>
    <t>2.4.1675</t>
  </si>
  <si>
    <t>инв.ВА0000000062</t>
  </si>
  <si>
    <t>2.4.1676</t>
  </si>
  <si>
    <t>инв.210106300041</t>
  </si>
  <si>
    <t>2.4.1679</t>
  </si>
  <si>
    <t>2.4.1683</t>
  </si>
  <si>
    <t>инв.10104002</t>
  </si>
  <si>
    <t>2.4.1684</t>
  </si>
  <si>
    <t>Привод ПУ-06</t>
  </si>
  <si>
    <t>инв.1380012</t>
  </si>
  <si>
    <t>2.4.1685</t>
  </si>
  <si>
    <t>инв.1380009</t>
  </si>
  <si>
    <t>2.4.1686</t>
  </si>
  <si>
    <t>Модем ZyXEL</t>
  </si>
  <si>
    <t>инв.10104323. Маршрутизатор, роутер.</t>
  </si>
  <si>
    <t>2.4.1687</t>
  </si>
  <si>
    <t>Камера КСО 266 /ЦРП 15/ (47007207)</t>
  </si>
  <si>
    <t xml:space="preserve">инв.10000392. г.Яровое </t>
  </si>
  <si>
    <t>2.4.1688</t>
  </si>
  <si>
    <t>Трансформатор ТМ 630 ТП 152/2 (47018807)</t>
  </si>
  <si>
    <t xml:space="preserve">инв.10000435. ОАО "АХП", автобаза </t>
  </si>
  <si>
    <t>2.4.1689</t>
  </si>
  <si>
    <t>Трансформатор ТАМ 1000/6 ТП 16/2 (47021107)</t>
  </si>
  <si>
    <t>инв.10000449.ОАО "АХП", к.106</t>
  </si>
  <si>
    <t>2.4.1690</t>
  </si>
  <si>
    <t>Трансформатор ТАМ 1000/6 ТП 17/1 (47021207)</t>
  </si>
  <si>
    <t>инв.10000450.ОАО "АХП", к.106</t>
  </si>
  <si>
    <t>2.4.1691</t>
  </si>
  <si>
    <t>Трансформатор ТАМ 1000/6 ТП 13/1 (47022307)</t>
  </si>
  <si>
    <t>инв.10000455.ОАО "АХП", к.104</t>
  </si>
  <si>
    <t>2.4.1692</t>
  </si>
  <si>
    <t>Трансформатор ТАМ 1000/6 ТП 13/2 (47022407)</t>
  </si>
  <si>
    <t>инв.10000456.ОАО "АХП", к.104</t>
  </si>
  <si>
    <t>2.4.1693</t>
  </si>
  <si>
    <t>Трансформатор ТМ 250-6/04 ТП 105 (47032307)</t>
  </si>
  <si>
    <t>инв.10000490.ОАО "АХП", БСХ</t>
  </si>
  <si>
    <t>2.4.1694</t>
  </si>
  <si>
    <t xml:space="preserve">Трансформатор ТМ 400-6/04 (ТП-289 водозабор) (47053807) </t>
  </si>
  <si>
    <t>инв.10000557. ТП-289/2</t>
  </si>
  <si>
    <t>2.4.1695</t>
  </si>
  <si>
    <t>Устройство питания УКП 380 (47055907, 47056007)</t>
  </si>
  <si>
    <t>инв.10000562,10000563. ОАО "АХП", корп.170 (ЦРП-8)</t>
  </si>
  <si>
    <t>2.4.1696</t>
  </si>
  <si>
    <t>Трансформатор сил.ТМ -400-6/0,4 (ТП-3) (47064307)</t>
  </si>
  <si>
    <t>инв.10000623. ОАО "АХП", ТП-3</t>
  </si>
  <si>
    <t>2.4.1704</t>
  </si>
  <si>
    <t>Трансформатор силовой 630 КВА 6/04 ТМЗ 630/10 (37044607)</t>
  </si>
  <si>
    <t>инв.10001342. Т.Собственные нужды рапонасосной</t>
  </si>
  <si>
    <t>2.4.1720</t>
  </si>
  <si>
    <t>Камера КСО 386 ТП-249 (47100107)</t>
  </si>
  <si>
    <t>инв.10001301. ул.Перекопская</t>
  </si>
  <si>
    <t>2.4.1721</t>
  </si>
  <si>
    <t>Камера КСО 386 (47100307)</t>
  </si>
  <si>
    <t>инв.10001302. ул.Перекопская</t>
  </si>
  <si>
    <t>2.4.1722</t>
  </si>
  <si>
    <t>Высоковольтное распределительное устройство 14 камер КСО (47001307)</t>
  </si>
  <si>
    <t>инв.10000363.ЦРП-6</t>
  </si>
  <si>
    <t>2.4.1723</t>
  </si>
  <si>
    <t>Высоковольтное распределительное устройство 26 камер КСО (47001407, 47001507)</t>
  </si>
  <si>
    <t>инв.10000364, 10000365. ОАО "АХП", ЦРП-1, ЦРП-2</t>
  </si>
  <si>
    <t>2.4.1724</t>
  </si>
  <si>
    <t>Высоковольтное распределительное устройство камера КСО (47001607)</t>
  </si>
  <si>
    <t>инв.10000366. ОАО "АХП", ЦРП-3</t>
  </si>
  <si>
    <t>2.4.1725</t>
  </si>
  <si>
    <t>Высоковольтное распределительное устройство (12 камер КСО, 3 шкафа ШМН 47001707)</t>
  </si>
  <si>
    <t>инв.10000367. ОАО "АХП", ЦРП-4</t>
  </si>
  <si>
    <t>2.4.1726</t>
  </si>
  <si>
    <t>Высоковольтное распределительное устройство камера КСО-3М (6 шт., 47002207)</t>
  </si>
  <si>
    <t>инв.10000368.ОАО "АХП", ТП-2</t>
  </si>
  <si>
    <t>2.4.1727</t>
  </si>
  <si>
    <t>Высоковольтное распределительное устройство камера 6 кВ (46 камер КРУ, 47002407)</t>
  </si>
  <si>
    <t>инв.10000370. РТП 110/6, корп.157</t>
  </si>
  <si>
    <t>2.4.1728</t>
  </si>
  <si>
    <t>Камера КСО 266 /ЦРП 1/ (47003707, 47003807, 47003907, 47004007, 47004107, 47004207, 47004307)</t>
  </si>
  <si>
    <t>инв.10000372, 10000373, 10000374, 10000375, 10000376, 10000377, 10000378. ОАО "АХП"</t>
  </si>
  <si>
    <t>2.4.1729</t>
  </si>
  <si>
    <t>Камера КСО 266 /ЦРП 11/ (47004407, 47004507)</t>
  </si>
  <si>
    <t>инв.10000379, 10000380. ОАО "АХП", КСО-272</t>
  </si>
  <si>
    <t>2.4.1730</t>
  </si>
  <si>
    <t>Камера КСО 266 /ЦРП 5/ (47004607, 47004707)</t>
  </si>
  <si>
    <t>инв.10000381, 10000382. ОАО "АХП"</t>
  </si>
  <si>
    <t>2.4.1731</t>
  </si>
  <si>
    <t>Камера КСО 266 /ЦРП 1/ (47004807, 47004907, 470057007)</t>
  </si>
  <si>
    <t>инв.10000383, 10000384, 10000385. ОАО "АХП"</t>
  </si>
  <si>
    <t>2.4.1732</t>
  </si>
  <si>
    <t>Камера КСО 2М /ЦРП 7/ (47005107, 47005207)</t>
  </si>
  <si>
    <t>инв.10000386, 10000387. ОАО "АХП"</t>
  </si>
  <si>
    <t>2.4.1733</t>
  </si>
  <si>
    <t>Камера КСО 266 /ЦРП 15/ (47007007, 47007107)</t>
  </si>
  <si>
    <t>инв.10000390, 10000391. г.Яровое</t>
  </si>
  <si>
    <t>2.4.1734</t>
  </si>
  <si>
    <t>Камера КСО 266 /ЦРП 257/ (47007307)</t>
  </si>
  <si>
    <t>инв.10000393. Кв "Б", д.30</t>
  </si>
  <si>
    <t>2.4.1735</t>
  </si>
  <si>
    <t>Камера КСО 266 /ЦРП 11/ (47007407)</t>
  </si>
  <si>
    <t>инв.10000394.ОАО "АХП", КСО-272</t>
  </si>
  <si>
    <t>2.4.1736</t>
  </si>
  <si>
    <t>Камера КСО 2ум /ЦРП 4/ (47007707, 47007807, 47007907)</t>
  </si>
  <si>
    <t>инв.10000397, 10000398, 10000399. ОАО "АХП", корп.94</t>
  </si>
  <si>
    <t>2.4.1737</t>
  </si>
  <si>
    <t>Камера КСО 2ум ЦРП 17 ж/п (47008007)</t>
  </si>
  <si>
    <t>ина.10000400. г.Яровое, ОРС</t>
  </si>
  <si>
    <t>2.4.1738</t>
  </si>
  <si>
    <t>Камера КСО 2ум /ЦРП 3/ (47008107-47009107)</t>
  </si>
  <si>
    <t>инв.10000401-10000411. ОАО "АХП"</t>
  </si>
  <si>
    <t>2.4.1739</t>
  </si>
  <si>
    <t>Камера КСО 2ум 6 кв  /ЦРП 3/ (47010207, 47010307, 47010407, 47010507)</t>
  </si>
  <si>
    <t>инв.10000412-10000415.ОАО "АХП"</t>
  </si>
  <si>
    <t>2.4.1740</t>
  </si>
  <si>
    <t>Отделитель ОДЗ 11/600 /РТП/ (47011707)</t>
  </si>
  <si>
    <t>инв.10000416. РТП 110/6</t>
  </si>
  <si>
    <t>2.4.1741</t>
  </si>
  <si>
    <t>Подзарядный агрегат П 72 /РТП/ (47014707)</t>
  </si>
  <si>
    <t>инв.10000417. РТП 110/6</t>
  </si>
  <si>
    <t>2.4.1742</t>
  </si>
  <si>
    <t>Распред. устройство КСО (5 камер КСО) (47015507)</t>
  </si>
  <si>
    <t>инв.10000419. ТП-251</t>
  </si>
  <si>
    <t>2.4.1743</t>
  </si>
  <si>
    <t>Резервный возбудитель ПН 290  РТП 110/6 (47015607)</t>
  </si>
  <si>
    <t>инв.10000420. РТП 110/6</t>
  </si>
  <si>
    <t>2.4.1744</t>
  </si>
  <si>
    <t>Разъединитель трехполосный РАНД 110/1000/ РТП  (47017107)</t>
  </si>
  <si>
    <t>инв.10000421. РТП 110/6</t>
  </si>
  <si>
    <t>2.4.1745</t>
  </si>
  <si>
    <t>Разъединитель трехполосный РАНД 110 (47017207, 47017307, 47017407)</t>
  </si>
  <si>
    <t>инв.10000422, 10000423, 10000424. РТП 110/6</t>
  </si>
  <si>
    <t>2.4.1746</t>
  </si>
  <si>
    <t>Реактор  бетонный РБАС М /РТП/ (47017807-47018607)</t>
  </si>
  <si>
    <t>инв.10000425-10000433. РТП 110/6</t>
  </si>
  <si>
    <t>2.4.1747</t>
  </si>
  <si>
    <t>Трансформатор ТМ 250 -6/0,4 ТП 256/2  (47019307)</t>
  </si>
  <si>
    <t xml:space="preserve">инв.10000436. "Б"-25 </t>
  </si>
  <si>
    <t>2.4.1748</t>
  </si>
  <si>
    <t>Трансформатор ТМ 250 -6/0,4 ТП 257/2 (47019407)</t>
  </si>
  <si>
    <t>инв.10000437. "Б"-30</t>
  </si>
  <si>
    <t>2.4.1749</t>
  </si>
  <si>
    <t>Трансформатор ТМ 100-6/0,4 /ТП- 100/ (47019707)</t>
  </si>
  <si>
    <t>инв.10000438. пл.Предзаводская, 1 ДТУ</t>
  </si>
  <si>
    <t>2.4.1750</t>
  </si>
  <si>
    <t>Трансформатор ТМ 250-6/0,4 /ТП 252/2 (47020107)</t>
  </si>
  <si>
    <t>инв.10000439. кв "Б", д.12</t>
  </si>
  <si>
    <t>2.4.1751</t>
  </si>
  <si>
    <t>Трансформатор ТМ 100- 6/ 0,4 /ТП-284/ (47020207)</t>
  </si>
  <si>
    <t>инв.10000440. ТП-284</t>
  </si>
  <si>
    <t>2.4.1752</t>
  </si>
  <si>
    <t>Трансформатор ТМ 100-6/ 0,4 /ТП 97/ (47020307)</t>
  </si>
  <si>
    <t>инв.10000441. ТП-97 (куст 6)</t>
  </si>
  <si>
    <t>2.4.1753</t>
  </si>
  <si>
    <t>Трансформатор ТМ 400-6/0,4 /ТП 250/2 (47020407)</t>
  </si>
  <si>
    <t>инв.10000442. кв "Б", д.4</t>
  </si>
  <si>
    <t>2.4.1754</t>
  </si>
  <si>
    <t>Трансформатор ТМ 16-6/0,4  /ЦРП 11/ (47020507, 47020607)</t>
  </si>
  <si>
    <t>инв.10000443, 10000444. ЦРП-11</t>
  </si>
  <si>
    <t>2.4.1755</t>
  </si>
  <si>
    <t>Трансформатор ТМ250-6/0,4 ТП 278 (47020707)</t>
  </si>
  <si>
    <t>инв.10000445. г.Яровое, в районе стадиона</t>
  </si>
  <si>
    <t>2.4.1756</t>
  </si>
  <si>
    <t>Трансформатор ТМ 400-6/0,4 ТП 250/1 (47020807)</t>
  </si>
  <si>
    <t>инв.10000446. кв "Б", д.4</t>
  </si>
  <si>
    <t>2.4.1757</t>
  </si>
  <si>
    <t>Трансформатор ТМ 250-6/0,4 ТП 8/1/ (47020907)</t>
  </si>
  <si>
    <t>инв.10000447. СПЧ-61</t>
  </si>
  <si>
    <t>2.4.1758</t>
  </si>
  <si>
    <t>Трансформатор ТМ160-6/0,4 /ТП 203/ (47021007)</t>
  </si>
  <si>
    <t>инв.10000448. ул.Чапаева</t>
  </si>
  <si>
    <t>2.4.1759</t>
  </si>
  <si>
    <t>Трансформатор ТМ 100-6/0,4 (ТП 96)  (47021307)</t>
  </si>
  <si>
    <t>инв.10000450. дачи, куст-5</t>
  </si>
  <si>
    <t>2.4.1760</t>
  </si>
  <si>
    <t>Трансформатор ТМ 250-6/0,4 ТП-101 (47021607)</t>
  </si>
  <si>
    <t>инв.10000452. куст скважин №2 ул.Заводская ТП-101</t>
  </si>
  <si>
    <t>2.4.1761</t>
  </si>
  <si>
    <t>Трансформатор ТМ 400-6/0,4 ТП 262/2  (47021707)</t>
  </si>
  <si>
    <t>инв.10000453. кв.А д.30</t>
  </si>
  <si>
    <t>2.4.1762</t>
  </si>
  <si>
    <t>Трансформатор ТАМ 750-6/0,4 ТП 9/1  (47022107)</t>
  </si>
  <si>
    <t>инв.10000454. ОАО "АХП", корп.94</t>
  </si>
  <si>
    <t>2.4.1763</t>
  </si>
  <si>
    <t>Трансформатор сил. 3 х фаз.ТМ560-6/0,4, корп.10 (резерв) (47022707)</t>
  </si>
  <si>
    <t>инв.10000459. корп.10 резерв</t>
  </si>
  <si>
    <t>2.4.1764</t>
  </si>
  <si>
    <t>Трансформатор сил. 3 х фаз. ТП-283 ТМ560-6/0,4 (47022807)</t>
  </si>
  <si>
    <t>инв.10000460. район бани</t>
  </si>
  <si>
    <t>2.4.1765</t>
  </si>
  <si>
    <t>Трансформатор сил. 3 х фаз. ТП-279 ТМ100-6/0,4 (47022907)</t>
  </si>
  <si>
    <t xml:space="preserve">инв.10000461. ОРС </t>
  </si>
  <si>
    <t>2.4.1766</t>
  </si>
  <si>
    <t>Трансформатор сил. 3 х фаз. ТМ400-6/0,4 ТП-295 (47023007)</t>
  </si>
  <si>
    <t>инв.10000462. Учхоз</t>
  </si>
  <si>
    <t>2.4.1767</t>
  </si>
  <si>
    <t>Трансформатор сил. 3 х фаз. ТМ320-6/0,4 ТП-253/1 (47023107)</t>
  </si>
  <si>
    <t>инв.10000463. кв."Б", д.13</t>
  </si>
  <si>
    <t>2.4.1768</t>
  </si>
  <si>
    <t>Трансформатор сил. 3 х фаз. ТМ400-6/0,4  ТП-253/2 (47023207)</t>
  </si>
  <si>
    <t>инв.10000464. кв."Б", д.13</t>
  </si>
  <si>
    <t>2.4.1769</t>
  </si>
  <si>
    <t>Трансформатор сил. 3 х фаз. ТМ400-6/0,4 ТП-282 (47023307)</t>
  </si>
  <si>
    <t>инв.10000465. ГДК "Химик"</t>
  </si>
  <si>
    <t>2.4.1770</t>
  </si>
  <si>
    <t>Трансформатор сил. 3 х фаз. ТМ160-6/0,4 ТП-292 (47023507)</t>
  </si>
  <si>
    <t>инв.10000467. училище 39</t>
  </si>
  <si>
    <t>2.4.1771</t>
  </si>
  <si>
    <t>Трансформатор сил. 3 х фаз. ТМ400-6/0,4 ТП-249/1 (47023607)</t>
  </si>
  <si>
    <t>инв.10000468. ул.Перекопская</t>
  </si>
  <si>
    <t>2.4.1772</t>
  </si>
  <si>
    <t>Трансформатор сил. 3 х фаз. ТМ560-6/0,4 ТП-286 (47023707)</t>
  </si>
  <si>
    <t>инв.10000469. ТП-286</t>
  </si>
  <si>
    <t>2.4.1773</t>
  </si>
  <si>
    <t>Трансформатор сил.ТМ200-6/0,4 ТП-256/1 (47024007)</t>
  </si>
  <si>
    <t>инв.10000472. кв."Б", д.25</t>
  </si>
  <si>
    <t>2.4.1774</t>
  </si>
  <si>
    <t>Трансформатор сил. ТМ200-6/0,4 ТП-249/2 (47024107)</t>
  </si>
  <si>
    <t>инв.10000473. ул.Перекопская</t>
  </si>
  <si>
    <t>2.4.1775</t>
  </si>
  <si>
    <t>Трансформатор ТСМА160-6/0,4 ТП-293/1  (47024907)</t>
  </si>
  <si>
    <t>инв.10000476. МСЧ-128</t>
  </si>
  <si>
    <t>2.4.1776</t>
  </si>
  <si>
    <t>Трансформатор ТСМА-180-6/0,4 ТП-293/2  (47025007)</t>
  </si>
  <si>
    <t>инв.10000477. МСЧ-128</t>
  </si>
  <si>
    <t>2.4.1777</t>
  </si>
  <si>
    <t>Трансформатор  3РОМ /РТП/ (47025607, 47025707)</t>
  </si>
  <si>
    <t xml:space="preserve"> инв.10000478, 10000479. РТП110/6</t>
  </si>
  <si>
    <t>2.4.1778</t>
  </si>
  <si>
    <t xml:space="preserve">Трансформатор  ТДНГ 20000-110/6  (РТП) (47025807, 47026107) </t>
  </si>
  <si>
    <t xml:space="preserve"> инв.10000480, 10000481. РТП110/6</t>
  </si>
  <si>
    <t>2.4.1779</t>
  </si>
  <si>
    <t>Щит управления /17 пан./ РТП110/6 (47027007)</t>
  </si>
  <si>
    <t>инв.10000482. РТП110/6  ГЩУ</t>
  </si>
  <si>
    <t>2.4.1780</t>
  </si>
  <si>
    <t>Каркас КТПН (47027207)</t>
  </si>
  <si>
    <t>инв.10000483. ТП-246</t>
  </si>
  <si>
    <t>2.4.1781</t>
  </si>
  <si>
    <t>Трансформатор ТМ100-6/04 ТП-299 (47027407)</t>
  </si>
  <si>
    <t>инв.10000484. ул.Химиков</t>
  </si>
  <si>
    <t>2.4.1782</t>
  </si>
  <si>
    <t>Трансформатор ТМ100-6/04 ТП-107 ст.д (47027507)</t>
  </si>
  <si>
    <t>инв.10000485. дачи, куст 4</t>
  </si>
  <si>
    <t>2.4.1783</t>
  </si>
  <si>
    <t>Трансформатор ТМ250-6/0,4   ТП-106 дачи (47028207)</t>
  </si>
  <si>
    <t>инв.10000486. дачи</t>
  </si>
  <si>
    <t>2.4.1784</t>
  </si>
  <si>
    <t>Трансформатор ТМ100-6/04  ТСН ЦРП-12 (47030607)</t>
  </si>
  <si>
    <t>инв.10000488. ОАО "АХП", ЦРП-12</t>
  </si>
  <si>
    <t>2.4.1785</t>
  </si>
  <si>
    <t>Трансформатор ТМ100-6/04  ТП-122 (47031607)</t>
  </si>
  <si>
    <t>инв.10000489. ТП-122</t>
  </si>
  <si>
    <t>2.4.1786</t>
  </si>
  <si>
    <t>Трансформатор ТМ100-6/04 корп.10 резерв (47032407)</t>
  </si>
  <si>
    <t>инв.10000491. корп.10 (резерв)</t>
  </si>
  <si>
    <t>2.4.1787</t>
  </si>
  <si>
    <t>Трансформатор ТМФ400-6/0,4  ТП 262/1 (47034707)</t>
  </si>
  <si>
    <t>инв.10000495. кв."А"-11</t>
  </si>
  <si>
    <t>2.4.1788</t>
  </si>
  <si>
    <t>Трансформатор ТМФ400-6/0,4 ТП 261/2, шк.14 (47034807)</t>
  </si>
  <si>
    <t>инв. 10000496. школа 14</t>
  </si>
  <si>
    <t>2.4.1789</t>
  </si>
  <si>
    <t>Камера КСО 266 /ТП 250/ 4 шт. (47035607)</t>
  </si>
  <si>
    <t>инв.10000499. кв."Б", д.4</t>
  </si>
  <si>
    <t>2.4.1790</t>
  </si>
  <si>
    <t>Камера КСО 266 /ТП 257/ 3 шт. (47035707)</t>
  </si>
  <si>
    <t>инв.10000500. кв."Б", д.30</t>
  </si>
  <si>
    <t>2.4.1791</t>
  </si>
  <si>
    <t>Трансформатор ТМ 180-6/04  корп.10 резерв (47036907, 47037007)</t>
  </si>
  <si>
    <t>инв.10000510, 10000511. корп.10 резерв</t>
  </si>
  <si>
    <t>2.4.1792</t>
  </si>
  <si>
    <t>Трансформатор ТМ160-6 /04 ТП-214/2 (47037107)</t>
  </si>
  <si>
    <t xml:space="preserve">инв.10000512. КНС ул.Кулундинская </t>
  </si>
  <si>
    <t>2.4.1793</t>
  </si>
  <si>
    <t>Трансформатор ТМ160-6 /04  ТП 104 (47037207)</t>
  </si>
  <si>
    <t>инв.10000513. дачи</t>
  </si>
  <si>
    <t>2.4.1794</t>
  </si>
  <si>
    <t>Трансформатор ТМ400-6/0,4 ТП-260/2 (47038107)</t>
  </si>
  <si>
    <t>инв.10000519. кв."А", д.8</t>
  </si>
  <si>
    <t>2.4.1795</t>
  </si>
  <si>
    <t>Трансформатор ТМ 630-6/0,4 ТП-251/1 (47038207)</t>
  </si>
  <si>
    <t>инв.10000520. ул.40 лет Октября, 7</t>
  </si>
  <si>
    <t>2.4.1796</t>
  </si>
  <si>
    <t>Трансформатор сил. ТМ 400-6/0,4  ТП-261/1  (47041007)</t>
  </si>
  <si>
    <t>инв.10000524. кв."А", д.27</t>
  </si>
  <si>
    <t>2.4.1797</t>
  </si>
  <si>
    <t>Трансформатор  ТМ 400-6/0,4 (47041407)</t>
  </si>
  <si>
    <t>инв.10000525. ул.Ленина,18 ТП - 287</t>
  </si>
  <si>
    <t>2.4.1798</t>
  </si>
  <si>
    <t>Трансформатор ТМФ400-6/0,4 ТП-257/2 (47041707)</t>
  </si>
  <si>
    <t>инв.10000527. кв."Б"-30  ТП-257/2</t>
  </si>
  <si>
    <t>2.4.1799</t>
  </si>
  <si>
    <t>Трансформатор ТМФ400-6/0,4  ТП-202 (47041807)</t>
  </si>
  <si>
    <t>инв.10000528. ул.Чапаева ТП-202</t>
  </si>
  <si>
    <t>2.4.1800</t>
  </si>
  <si>
    <t>Трансформатор ТМ250-6/0,4 ТП-213 (47041907)</t>
  </si>
  <si>
    <t>инв.10000529. ул.Ленина, 19  ТП-213</t>
  </si>
  <si>
    <t>2.4.1801</t>
  </si>
  <si>
    <t>Камера КСО 272 (47044307, 47044407)</t>
  </si>
  <si>
    <t>инв.10000533, 10000534. ОАО "АХП", ЦРП-7</t>
  </si>
  <si>
    <t>2.4.1802</t>
  </si>
  <si>
    <t>Выпрямительное устройство  ВС  (47045907, 47046007)</t>
  </si>
  <si>
    <t>инв.10000538, 10000539. ОАО "АХП",  корп.10, 1,3 эт.</t>
  </si>
  <si>
    <t>2.4.1803</t>
  </si>
  <si>
    <t>Камера КСО 272 (47046607, 47046707)</t>
  </si>
  <si>
    <t>инв.10000540, 10000541. ОАО "АХП", ЦРП-7</t>
  </si>
  <si>
    <t>2.4.1804</t>
  </si>
  <si>
    <t>Масляный ввод ГБМЛПУ 110/6 (47046807)</t>
  </si>
  <si>
    <t>инв.10000542. РТП110/6, корп.157</t>
  </si>
  <si>
    <t>2.4.1805</t>
  </si>
  <si>
    <t>Трансформатор сил. ТМ 400-6/0,4, ТП 208 бассейн (47046907)</t>
  </si>
  <si>
    <t>инв.10000543. Бассейн "Нептун", ТП-208</t>
  </si>
  <si>
    <t>2.4.1806</t>
  </si>
  <si>
    <t>Трансформатор сил. ТС3-160-6/0,4, ТП 119 (47047107)</t>
  </si>
  <si>
    <t>инв.10000544. Подсобное хоз-во, ТП-119</t>
  </si>
  <si>
    <t>2.4.1807</t>
  </si>
  <si>
    <t>Камера КСО 366 /ТП 293/ (47050107, 47050207)</t>
  </si>
  <si>
    <t>инв.10000545, 10000546. МСЧ-128</t>
  </si>
  <si>
    <t>2.4.1808</t>
  </si>
  <si>
    <t>Выключатель масляный ВМПЭ 10/1600 (47050407)</t>
  </si>
  <si>
    <t>инв.10000547. РТП110/6, ГРУ-6кВ, корп.157</t>
  </si>
  <si>
    <t>2.4.1809</t>
  </si>
  <si>
    <t>Трансформатор  ТМ 400-6/0,4, ТП-280 (47051207)</t>
  </si>
  <si>
    <t>инв.10000548. Район ОРСа, ТП-280</t>
  </si>
  <si>
    <t>2.4.1810</t>
  </si>
  <si>
    <t>Трансформатор ТМ 250-6/0,4, ТП 117 (47051507)</t>
  </si>
  <si>
    <t>инв.10000550. Подсобное хозяйство, ТП-117</t>
  </si>
  <si>
    <t>2.4.1811</t>
  </si>
  <si>
    <t>Трансформатор ТМ 250-6/0,4, корп.10 (резерв) (47051607)</t>
  </si>
  <si>
    <t>инв.10000551. Корп.10 резерв</t>
  </si>
  <si>
    <t>2.4.1812</t>
  </si>
  <si>
    <t>Трансформатор ТМ 250-6/0,4, ТП 121 (47051707)</t>
  </si>
  <si>
    <t>инв.10000552. Дачи</t>
  </si>
  <si>
    <t>2.4.1813</t>
  </si>
  <si>
    <t>Трансформатор ТМ 250-6/0,4 ТП-260 (47051807)</t>
  </si>
  <si>
    <t>инв.10000553. Кв."А"-39, ТП-260</t>
  </si>
  <si>
    <t>2.4.1814</t>
  </si>
  <si>
    <t>Трансформатор ТМ 400-6/0,4 ТП 255/1 (47051907)</t>
  </si>
  <si>
    <t xml:space="preserve">инв.10000554. Кв."А" д.35 </t>
  </si>
  <si>
    <t>2.4.1815</t>
  </si>
  <si>
    <t>Трансформатор ТМ 400-6/0,4 ТП 255/2 (47052007)</t>
  </si>
  <si>
    <t>инв.10000589. Кв. "А" д.35</t>
  </si>
  <si>
    <t>2.4.1816</t>
  </si>
  <si>
    <t>Трансформатор ТМ 400-6/04, ТП-289/1 (47053707)</t>
  </si>
  <si>
    <t>инв.10000556. Водозабор, ТП-289/1</t>
  </si>
  <si>
    <t>2.4.1817</t>
  </si>
  <si>
    <t>Распред.устройство КРУ 2 (27 камер КСО) ЦРП 10  (47055807)</t>
  </si>
  <si>
    <t>инв.10000561. ОАО "АХП", ЦРП-10</t>
  </si>
  <si>
    <t>2.4.1818</t>
  </si>
  <si>
    <t>Распред.устройство КРУ 2 (7 камер КРУ) (47056407)</t>
  </si>
  <si>
    <t>инв.10000567. ОАО "АХП", ЦРП-11</t>
  </si>
  <si>
    <t>2.4.1819</t>
  </si>
  <si>
    <t>Трансформатор ТМ3 630-6/04, ТП 258/1/ (47057207)</t>
  </si>
  <si>
    <t>инв.10000568. МСЧ-128, ТП-258/1</t>
  </si>
  <si>
    <t>2.4.1820</t>
  </si>
  <si>
    <t>Камера КСО 366, ТП-258, (47057507)</t>
  </si>
  <si>
    <t>инв.10000571. МСЧ-128, ТП-258</t>
  </si>
  <si>
    <t>2.4.1821</t>
  </si>
  <si>
    <t>Маслянный выключатель ВМПЭ 10/630 (47057707, 47057807, 47057907)</t>
  </si>
  <si>
    <t>инв.10000593-10000595. ОАО "АХП", ЦРП-10</t>
  </si>
  <si>
    <t>2.4.1822</t>
  </si>
  <si>
    <t>Камера КСО 272 /ЦРП-7/ (47058807)</t>
  </si>
  <si>
    <t>инв.10000596.  ОАО "АХП", ЦРП-7</t>
  </si>
  <si>
    <t>2.4.1823</t>
  </si>
  <si>
    <t>Камера КСО 272 /ЦРП-4/ (47058907, 47059007)</t>
  </si>
  <si>
    <t>инв.10000597, 10000598. ОАО "АХП", ЦРП-4</t>
  </si>
  <si>
    <t>2.4.1824</t>
  </si>
  <si>
    <t>Камера КСО 366 /ТП-262/ "А" 11 (47059207)</t>
  </si>
  <si>
    <t>инв.10000599. Кв. "А", д.11</t>
  </si>
  <si>
    <t>2.4.1825</t>
  </si>
  <si>
    <t>Выключатель ВМПЭ-10/630 (47059307, 47059407, 47059507)</t>
  </si>
  <si>
    <t>инв.10000600, 10000601, 10000602. ОАО "АХП", ЦРП-10</t>
  </si>
  <si>
    <t>2.4.1826</t>
  </si>
  <si>
    <t>Трансформатор ТМ400-6/04, ТП-281 ООО"Арсал" (47061607)</t>
  </si>
  <si>
    <t>инв.10000608. ООО"Арсал"</t>
  </si>
  <si>
    <t>2.4.1827</t>
  </si>
  <si>
    <t>Трансформатор ТМ400-6/04, ТП 214/1 (47061707)</t>
  </si>
  <si>
    <t>инв.10000609. КНС, ул.Кулундинская</t>
  </si>
  <si>
    <t>2.4.1828</t>
  </si>
  <si>
    <t>Трансформатор ТМ400-6/04, ТП-258/2 (47061807)</t>
  </si>
  <si>
    <t>инв.10000610. МСЧ-128, ТП-258/2</t>
  </si>
  <si>
    <t>2.4.1829</t>
  </si>
  <si>
    <t>Трансформатор ТМ400-6/04, ТП 254/1 (47061907)</t>
  </si>
  <si>
    <t>инв.10000611. Кв. "А", д.36</t>
  </si>
  <si>
    <t>2.4.1830</t>
  </si>
  <si>
    <t>Трансформатор силовой ТМ250-6/0,4 (47062307)</t>
  </si>
  <si>
    <t>инв.10000614. Ул.Солнечная, ТП-248</t>
  </si>
  <si>
    <t>2.4.1831</t>
  </si>
  <si>
    <t>Трансформатор ТМФ400-6/0,4   ТП-259/1  (47062507)</t>
  </si>
  <si>
    <t>инв.10000616. Кв."А", д.22</t>
  </si>
  <si>
    <t>2.4.1832</t>
  </si>
  <si>
    <t>Камера КСО-366 /БОС/ (47062607)</t>
  </si>
  <si>
    <t>инв.10000617.  ОАО "АХП", ЦРП-12</t>
  </si>
  <si>
    <t>2.4.1833</t>
  </si>
  <si>
    <t>Камера КРУ-6-15 /ЦРП-11/ (47062907)</t>
  </si>
  <si>
    <t>инв.10000618. ОАО "АХП", ЦРП-11</t>
  </si>
  <si>
    <t>2.4.1834</t>
  </si>
  <si>
    <t>Распред. уст-во КСО-272 (13 камер КСО),  корп.10 резерв  (47063007)</t>
  </si>
  <si>
    <t>инв.10000619. Корп.10 резерв</t>
  </si>
  <si>
    <t>2.4.1835</t>
  </si>
  <si>
    <t>Шкаф УКП-380 /ЦРП-2/ (47063207)</t>
  </si>
  <si>
    <t>инв.10000620. ОАО "АХП", ЦРП-2</t>
  </si>
  <si>
    <t>2.4.1836</t>
  </si>
  <si>
    <t>Трансформатор сил-й ТМ400-6/0,4  ТП-263 (47064107)</t>
  </si>
  <si>
    <t>инв.10000621. Кв."В", д.4</t>
  </si>
  <si>
    <t>2.4.1837</t>
  </si>
  <si>
    <t>Трансформатор сил-й ТМ400-6/0,4, ТП-252/2 (47064207)</t>
  </si>
  <si>
    <t>инв.10000622. Кв."Б", д.12, ТП-252/2</t>
  </si>
  <si>
    <t>2.4.1838</t>
  </si>
  <si>
    <t>Трансформатор сил-й ТМ400-6/0,4, ТП-254/2  (47064407)</t>
  </si>
  <si>
    <t>инв.10000624. Кв."А"-36, ТП-254/2</t>
  </si>
  <si>
    <t>2.4.1839</t>
  </si>
  <si>
    <t>Трансформатор сил-й ТМ400-6/0,4  ТП-212 (47064507)</t>
  </si>
  <si>
    <t>инв.10000625. Ул.Заводская,10, ТП-212</t>
  </si>
  <si>
    <t>2.4.1840</t>
  </si>
  <si>
    <t>Трансформатор сил-й ТМ250-6/04, ТП-235 (47065507)</t>
  </si>
  <si>
    <t>инв.10000627. Ул.Михайловская, ТП-235</t>
  </si>
  <si>
    <t>2.4.1841</t>
  </si>
  <si>
    <t>Трансформатор сил-й ТМ250-6/04, ТП 264 (47065807)</t>
  </si>
  <si>
    <t>инв.10000630. Кв."В"-2ТП-264</t>
  </si>
  <si>
    <t>2.4.1842</t>
  </si>
  <si>
    <t>Трансформатор сил-й ТМ250-6/04, ТП 265  (47066007)</t>
  </si>
  <si>
    <t>инв.10000632. Атракционы</t>
  </si>
  <si>
    <t>2.4.1843</t>
  </si>
  <si>
    <t>Камера КСО-272 /ЦРП-4/ (47066607)</t>
  </si>
  <si>
    <t>инв.10000638. ОАО "АХП", ЦРП-4</t>
  </si>
  <si>
    <t>2.4.1844</t>
  </si>
  <si>
    <t>Распред. устройство КРУ /12 камер/ РТП (47066707)</t>
  </si>
  <si>
    <t>инв.10000639. РТП110/6, корп.157</t>
  </si>
  <si>
    <t>2.4.1845</t>
  </si>
  <si>
    <t>Распред.устройство КРУ /16 камер/ (47067107)</t>
  </si>
  <si>
    <t>инв.10000641. ЦРП-16</t>
  </si>
  <si>
    <t>2.4.1846</t>
  </si>
  <si>
    <t>Трансформатор ТМ630-6/04, ТП-269 (47067307)</t>
  </si>
  <si>
    <t>инв.10000643. Кв."В"-25, ТП-269</t>
  </si>
  <si>
    <t>2.4.1847</t>
  </si>
  <si>
    <t>Камера КСО-366 /ТП-255/ (47067507)</t>
  </si>
  <si>
    <t>инв.10000645. Кв."А", д.35</t>
  </si>
  <si>
    <t>2.4.1848</t>
  </si>
  <si>
    <t>Трансформатор ТМ 100-6/04,  ЦРП-11 (47067607)</t>
  </si>
  <si>
    <t>инв.10000646. ОАО "АХП", ЦРП-4</t>
  </si>
  <si>
    <t>2.4.1849</t>
  </si>
  <si>
    <t>Трансформатор ТМ 63-6/04 (47067707)</t>
  </si>
  <si>
    <t>инв.10000647. Корп.10 резерв</t>
  </si>
  <si>
    <t>2.4.1850</t>
  </si>
  <si>
    <t>Комплектное высоковольтное распред-во (3 шкафа ввода) (47067807)</t>
  </si>
  <si>
    <t>инв.10000648. ЦРП-26</t>
  </si>
  <si>
    <t>2.4.1851</t>
  </si>
  <si>
    <t>Камера КСО-272 ЦРП-26 (47067907)</t>
  </si>
  <si>
    <t>инв.10000649. ЦРП-26</t>
  </si>
  <si>
    <t>2.4.1852</t>
  </si>
  <si>
    <t>Трансформатор сил. ТМФ 400-6/0,4, ТП-115  (47068107)</t>
  </si>
  <si>
    <t>инв.10000650. ТП-115, дачи</t>
  </si>
  <si>
    <t>2.4.1853</t>
  </si>
  <si>
    <t>Трансформатор сил. ТМФ 400-6/0,4, ТП-291  (47068207)</t>
  </si>
  <si>
    <t>инв.10000651. Училище №39, ТП-291</t>
  </si>
  <si>
    <t>2.4.1854</t>
  </si>
  <si>
    <t>Трансформатор  ТМФ400-6/0,4, корп.10 резерв  (47068307)</t>
  </si>
  <si>
    <t>инв.10000652. Корп.10 резерв</t>
  </si>
  <si>
    <t>2.4.1855</t>
  </si>
  <si>
    <t>Трансформатор ТМ400-6/0,4, ТП-290 (47068707)</t>
  </si>
  <si>
    <t>инв.10000656. Ул.40 лет Октября, ТП-290</t>
  </si>
  <si>
    <t>2.4.1856</t>
  </si>
  <si>
    <t>Трансформатор ТМ400-6/0,4, ТП-266/1 (47068907)</t>
  </si>
  <si>
    <t>инв.10000658. Кв."В"-12 ТП-266/1</t>
  </si>
  <si>
    <t>2.4.1857</t>
  </si>
  <si>
    <t>Трансформатор ТМ400-6/0,4, ТП-266/2 (47069007)</t>
  </si>
  <si>
    <t>инв.10000659. кв"В"-12, ТП-266/2</t>
  </si>
  <si>
    <t>2.4.1858</t>
  </si>
  <si>
    <t>Трансформатор ТМ400-6/04, РТП110/6 ТСН (47069407)</t>
  </si>
  <si>
    <t>инв.10000660. Корп.157,РТП110/6,ТСН</t>
  </si>
  <si>
    <t>2.4.1859</t>
  </si>
  <si>
    <t>Трансформатор ТМ400-6/04, ТП-259/2 (47069507)</t>
  </si>
  <si>
    <t>инв.10000661. Кв."А"-22, ТП-259/2</t>
  </si>
  <si>
    <t>2.4.1860</t>
  </si>
  <si>
    <t>Комплектное распред. устр-во ТП-266 (камер КСО 4 шт.) (47069607)</t>
  </si>
  <si>
    <t>инв.10000662. Кв."В"-12, ТП-266</t>
  </si>
  <si>
    <t>2.4.1861</t>
  </si>
  <si>
    <t>Комплектное распред. устр-во ТП-267 (камеры КСО 5 шт.) (47099707)</t>
  </si>
  <si>
    <t>инв.10000663. Школа № 19, ТП-267</t>
  </si>
  <si>
    <t>2.4.1862</t>
  </si>
  <si>
    <t>Трансформатор ТМ400-6/04, ТП-267 (47099807, 47099907)</t>
  </si>
  <si>
    <t>инв.10000664, 10000665. Школа № 19, ТП-267</t>
  </si>
  <si>
    <t>2.4.1863</t>
  </si>
  <si>
    <t>Агрегат бензоэлектрический АБ-4 (47100007)</t>
  </si>
  <si>
    <t>инв.10000666. РТП110/6, корп.157</t>
  </si>
  <si>
    <t>2.4.1864</t>
  </si>
  <si>
    <t>Усилитель высокочастотный ВЧУ-1 (47000109, 47000209)</t>
  </si>
  <si>
    <t>инв.10000667, 10000668. РТП110/6, корп.157</t>
  </si>
  <si>
    <t>2.4.1865</t>
  </si>
  <si>
    <t>Таль эл. г/п 1т  (47005309)</t>
  </si>
  <si>
    <t>инв.10000673 Корп.10</t>
  </si>
  <si>
    <t>2.4.1866</t>
  </si>
  <si>
    <t>Вент.система к.157 (47007609)</t>
  </si>
  <si>
    <t>инв.10000682. РТП110/6, корп.157</t>
  </si>
  <si>
    <t>2.4.1867</t>
  </si>
  <si>
    <t>Вент.система к.10 (47007709)</t>
  </si>
  <si>
    <t>инв.10000683. Корпус 10</t>
  </si>
  <si>
    <t>2.4.1868</t>
  </si>
  <si>
    <t>Таль эл. г/п 1т (47008109)</t>
  </si>
  <si>
    <t>инв.10000686. Корпус 10</t>
  </si>
  <si>
    <t>2.4.1870</t>
  </si>
  <si>
    <t xml:space="preserve">Установка У-5052 (47015711) </t>
  </si>
  <si>
    <t>инв.10000749.  Корпус 10</t>
  </si>
  <si>
    <t>2.4.1871</t>
  </si>
  <si>
    <t>Генератор ГЧ-158 (47016111)</t>
  </si>
  <si>
    <t>инв.10000751.  Корпус 10</t>
  </si>
  <si>
    <t>2.4.1872</t>
  </si>
  <si>
    <t xml:space="preserve">Измеритель Р5-13 (47016311) </t>
  </si>
  <si>
    <t>инв.10000753.  Корпус 10</t>
  </si>
  <si>
    <t>2.4.1874</t>
  </si>
  <si>
    <t>Трансформатор сил. 3 х фаз. ТМ630-6/0,4, ТП-251/2 (47023407)</t>
  </si>
  <si>
    <t>инв.10000466. Кв."Б", д.7</t>
  </si>
  <si>
    <t>2.4.1875</t>
  </si>
  <si>
    <t>Трансформатор сил-й ТМ400-6/04, ТП-246  (47065607)</t>
  </si>
  <si>
    <t>инв.10000628. Ул.Степная, ТП-246</t>
  </si>
  <si>
    <t>2.4.1876</t>
  </si>
  <si>
    <t>Речев оповещатель "Соната"</t>
  </si>
  <si>
    <t>инв.10106021/1-22/1</t>
  </si>
  <si>
    <t>2.4.1877</t>
  </si>
  <si>
    <t>Холодильник ШХ</t>
  </si>
  <si>
    <t>инв. 1380007</t>
  </si>
  <si>
    <t>2.4.1879</t>
  </si>
  <si>
    <t xml:space="preserve">Холодильник "Бирюса" </t>
  </si>
  <si>
    <t>инв. 10104011</t>
  </si>
  <si>
    <t>2.4.1880</t>
  </si>
  <si>
    <t xml:space="preserve">Холодильник "Свияга-410С" </t>
  </si>
  <si>
    <t>инв. 10104010</t>
  </si>
  <si>
    <t>2.4.1881</t>
  </si>
  <si>
    <t>Центрифуга</t>
  </si>
  <si>
    <t>инв. 1380013</t>
  </si>
  <si>
    <t>2.4.1882</t>
  </si>
  <si>
    <t>Шкаф жарочный</t>
  </si>
  <si>
    <t>инв. 1380003</t>
  </si>
  <si>
    <t>2.4.1883</t>
  </si>
  <si>
    <t>Электроплита</t>
  </si>
  <si>
    <t>инв. 1380005</t>
  </si>
  <si>
    <t>2.4.1885</t>
  </si>
  <si>
    <t>Принтер лазерный Samsung</t>
  </si>
  <si>
    <t>2.4.1886</t>
  </si>
  <si>
    <t>инв.10104026</t>
  </si>
  <si>
    <t>2.4.1890</t>
  </si>
  <si>
    <t>инв.1380025</t>
  </si>
  <si>
    <t>2.4.1891</t>
  </si>
  <si>
    <t xml:space="preserve">Холодильник "Орск" </t>
  </si>
  <si>
    <t>инв.1380014</t>
  </si>
  <si>
    <t>2.4.1894</t>
  </si>
  <si>
    <t>инв.1380019</t>
  </si>
  <si>
    <t>2.4.1895</t>
  </si>
  <si>
    <t>инв.10104018</t>
  </si>
  <si>
    <t>2.4.1896</t>
  </si>
  <si>
    <t>2.4.1903</t>
  </si>
  <si>
    <t>Мотоцикл "Восход"</t>
  </si>
  <si>
    <t>инв.1380074</t>
  </si>
  <si>
    <t>2.4.1906</t>
  </si>
  <si>
    <t>Пианино "Ритм"</t>
  </si>
  <si>
    <t>2.4.1908</t>
  </si>
  <si>
    <t>Принтер "Самсунг 1710Р"</t>
  </si>
  <si>
    <t>инв.1380063</t>
  </si>
  <si>
    <t>2.4.1910</t>
  </si>
  <si>
    <t>2.4.1912</t>
  </si>
  <si>
    <t>Цифр. фотоаппарат "Canon"</t>
  </si>
  <si>
    <t>инв.1380072</t>
  </si>
  <si>
    <t>2.4.1915</t>
  </si>
  <si>
    <t>Водонагреватель</t>
  </si>
  <si>
    <t>инв</t>
  </si>
  <si>
    <t>2.4.1916</t>
  </si>
  <si>
    <t>Факс PANASONIC KX-ГТ9822</t>
  </si>
  <si>
    <t>инв.10104157</t>
  </si>
  <si>
    <t>2.4.1918</t>
  </si>
  <si>
    <t>Станок настольно-сверлильн.</t>
  </si>
  <si>
    <t>инв.1380044</t>
  </si>
  <si>
    <t>2.4.1919</t>
  </si>
  <si>
    <t xml:space="preserve">Монитор ЖК </t>
  </si>
  <si>
    <t>инв.10104162</t>
  </si>
  <si>
    <t>2.4.1921</t>
  </si>
  <si>
    <t>Шуруповерт</t>
  </si>
  <si>
    <t>инв.10106813</t>
  </si>
  <si>
    <t>2.4.1922</t>
  </si>
  <si>
    <t>Сварочный аппарат</t>
  </si>
  <si>
    <t>инв. 10104184</t>
  </si>
  <si>
    <t>2.4.1923</t>
  </si>
  <si>
    <t>2.4.1924</t>
  </si>
  <si>
    <t>МФУ лазерное Canon</t>
  </si>
  <si>
    <t>инв.10104185</t>
  </si>
  <si>
    <t>2.4.1925</t>
  </si>
  <si>
    <t>2.4.1927</t>
  </si>
  <si>
    <t>2.4.1928</t>
  </si>
  <si>
    <t>инв.010104031</t>
  </si>
  <si>
    <t>2.4.1929</t>
  </si>
  <si>
    <t>2.4.1931</t>
  </si>
  <si>
    <t>Весы ВТ-8908-100</t>
  </si>
  <si>
    <t>инв.010104012, 015</t>
  </si>
  <si>
    <t>2.4.1932</t>
  </si>
  <si>
    <t>Машина швейная BROTHER X-5</t>
  </si>
  <si>
    <t>инв.010104017</t>
  </si>
  <si>
    <t>2.4.1933</t>
  </si>
  <si>
    <t>Орион-05</t>
  </si>
  <si>
    <t>инв.010104019</t>
  </si>
  <si>
    <t>2.4.1934</t>
  </si>
  <si>
    <t>Весы медицинские</t>
  </si>
  <si>
    <t>инв.010104020</t>
  </si>
  <si>
    <t>2.4.1935</t>
  </si>
  <si>
    <t>Центр музыкальный</t>
  </si>
  <si>
    <t>инв.010104029</t>
  </si>
  <si>
    <t>2.4.1936</t>
  </si>
  <si>
    <t>МФУ лазерный Самсунг</t>
  </si>
  <si>
    <t>инв.010104028</t>
  </si>
  <si>
    <t>2.4.1938</t>
  </si>
  <si>
    <t>Весы эл.порционные CAS АД</t>
  </si>
  <si>
    <t>инв.010104013-14</t>
  </si>
  <si>
    <t>2.4.1943</t>
  </si>
  <si>
    <t>Машина стиральная "Авест"</t>
  </si>
  <si>
    <t>инв.10104003</t>
  </si>
  <si>
    <t>2.4.1944</t>
  </si>
  <si>
    <t>Музыкальный центр</t>
  </si>
  <si>
    <t>инв.1380037</t>
  </si>
  <si>
    <t>2.4.1945</t>
  </si>
  <si>
    <t>2.4.1946</t>
  </si>
  <si>
    <t>2.4.1947</t>
  </si>
  <si>
    <t>Пианино "Иртыш"</t>
  </si>
  <si>
    <t>инв.1380004, 5</t>
  </si>
  <si>
    <t>2.4.1948</t>
  </si>
  <si>
    <t>Принтер лазерный Canon LI</t>
  </si>
  <si>
    <t>2.4.1951</t>
  </si>
  <si>
    <t>Преобразователь частоты VACONO100-3L-0072-5-FLOW+FL04+DLU(37кВт 380V.IP21)</t>
  </si>
  <si>
    <t>инв.13601336. Мощность 37 кВт, напряжение 380В. Зав.V00000841811</t>
  </si>
  <si>
    <t>2.4.1952</t>
  </si>
  <si>
    <t>инв.10106022</t>
  </si>
  <si>
    <t>2.4.1953</t>
  </si>
  <si>
    <t>Счетчик горячей воды</t>
  </si>
  <si>
    <t>инв.10106023</t>
  </si>
  <si>
    <t>2.4.1954</t>
  </si>
  <si>
    <t>2.4.1955</t>
  </si>
  <si>
    <t>Машина швейная</t>
  </si>
  <si>
    <t xml:space="preserve">инв.10104152- 10104158, 10104162-10104165, 10104179-10104182 </t>
  </si>
  <si>
    <t>2.4.1956</t>
  </si>
  <si>
    <t>2.4.1957</t>
  </si>
  <si>
    <t>инв.1380004</t>
  </si>
  <si>
    <t>2.4.1959</t>
  </si>
  <si>
    <t>Оверлог</t>
  </si>
  <si>
    <t>2.4.1960</t>
  </si>
  <si>
    <t>Радиосистема</t>
  </si>
  <si>
    <t>2.4.1961</t>
  </si>
  <si>
    <t>инв.1380303</t>
  </si>
  <si>
    <t>2.4.1962</t>
  </si>
  <si>
    <t>Станок токарный</t>
  </si>
  <si>
    <t>инв.1380350</t>
  </si>
  <si>
    <t>2.4.1963</t>
  </si>
  <si>
    <t>Станок токарный по дереву</t>
  </si>
  <si>
    <t>инв.1380311</t>
  </si>
  <si>
    <t>2.4.1964</t>
  </si>
  <si>
    <t>Счетчик хол.воды</t>
  </si>
  <si>
    <t>инв.10104137</t>
  </si>
  <si>
    <t>2.4.1965</t>
  </si>
  <si>
    <t>Фрезерная машина</t>
  </si>
  <si>
    <t>инв.10104006</t>
  </si>
  <si>
    <t>2.4.1966</t>
  </si>
  <si>
    <t>Электрокипятильник КНЭ-50</t>
  </si>
  <si>
    <t xml:space="preserve">инв.10104051 </t>
  </si>
  <si>
    <t>2.4.1967</t>
  </si>
  <si>
    <t>Экран ECONOMY-R</t>
  </si>
  <si>
    <t>инв.10104069-71</t>
  </si>
  <si>
    <t>2.4.1968</t>
  </si>
  <si>
    <t>Экран настенный</t>
  </si>
  <si>
    <t>инв.10106812</t>
  </si>
  <si>
    <t>2.4.1969</t>
  </si>
  <si>
    <t>Кнопка тревож.сигнализации</t>
  </si>
  <si>
    <t>2.4.1970</t>
  </si>
  <si>
    <t>Принтер лаз.Samsung ML-1641</t>
  </si>
  <si>
    <t>инв.10104157-58</t>
  </si>
  <si>
    <t>2.4.1971</t>
  </si>
  <si>
    <t>Проигрыватель</t>
  </si>
  <si>
    <t>2.4.1972</t>
  </si>
  <si>
    <t>инв.10104177</t>
  </si>
  <si>
    <t>2.4.1973</t>
  </si>
  <si>
    <t>инв.10104195</t>
  </si>
  <si>
    <t>2.4.1974</t>
  </si>
  <si>
    <t>Видеоплеер 2VD-LG</t>
  </si>
  <si>
    <t>2.4.1975</t>
  </si>
  <si>
    <t>инв.1380420,19</t>
  </si>
  <si>
    <t>2.4.1976</t>
  </si>
  <si>
    <t>Станок токарный по металлу</t>
  </si>
  <si>
    <t>инв.1380421</t>
  </si>
  <si>
    <t>2.4.1977</t>
  </si>
  <si>
    <t>Станок фуговальный</t>
  </si>
  <si>
    <t>инв.1380418</t>
  </si>
  <si>
    <t>2.4.1978</t>
  </si>
  <si>
    <t>Усилитель ТАСС - 6800</t>
  </si>
  <si>
    <t>2.4.1979</t>
  </si>
  <si>
    <t>Фрезерная машинка</t>
  </si>
  <si>
    <t>2.4.1980</t>
  </si>
  <si>
    <t>Станок фрезерный</t>
  </si>
  <si>
    <t>инв.1380034</t>
  </si>
  <si>
    <t>2.4.1981</t>
  </si>
  <si>
    <t>Электроплита Электра</t>
  </si>
  <si>
    <t>инв.1380438</t>
  </si>
  <si>
    <t>2.4.1982</t>
  </si>
  <si>
    <t>2.4.1983</t>
  </si>
  <si>
    <t>Принтер лазерный SAMSUNG</t>
  </si>
  <si>
    <t>инв.10104171</t>
  </si>
  <si>
    <t>2.4.1984</t>
  </si>
  <si>
    <t>Выпрямительное устр-во</t>
  </si>
  <si>
    <t>инв.1380021, 32</t>
  </si>
  <si>
    <t>2.4.1985</t>
  </si>
  <si>
    <t>Защитное устройство</t>
  </si>
  <si>
    <t>инв.1380464</t>
  </si>
  <si>
    <t>2.4.1986</t>
  </si>
  <si>
    <t>Извещатель "Фотон"</t>
  </si>
  <si>
    <t>инв.1380583</t>
  </si>
  <si>
    <t>2.4.1987</t>
  </si>
  <si>
    <t>инв.10104152</t>
  </si>
  <si>
    <t>2.4.1988</t>
  </si>
  <si>
    <t>инв.10104687/1,88</t>
  </si>
  <si>
    <t>2.4.1990</t>
  </si>
  <si>
    <t>2.4.1991</t>
  </si>
  <si>
    <t>Пульты распределительные</t>
  </si>
  <si>
    <t>инв.1380473-507</t>
  </si>
  <si>
    <t>2.4.1992</t>
  </si>
  <si>
    <t>Распределительное уст-во</t>
  </si>
  <si>
    <t>инв.1380097</t>
  </si>
  <si>
    <t>2.4.1993</t>
  </si>
  <si>
    <t>Системный блок S-775/P4</t>
  </si>
  <si>
    <t>инв.10104645</t>
  </si>
  <si>
    <t>2.4.1994</t>
  </si>
  <si>
    <t>Спутниковая антена</t>
  </si>
  <si>
    <t>инв.10104011</t>
  </si>
  <si>
    <t>2.4.1995</t>
  </si>
  <si>
    <t>Станок круглопилильный</t>
  </si>
  <si>
    <t>инв.1380042</t>
  </si>
  <si>
    <t>2.4.1996</t>
  </si>
  <si>
    <t>Станок круглопилильн. СКД</t>
  </si>
  <si>
    <t>инв.1380111</t>
  </si>
  <si>
    <t>2.4.1997</t>
  </si>
  <si>
    <t>инв.1380161,62,73</t>
  </si>
  <si>
    <t>2.4.1998</t>
  </si>
  <si>
    <t>Счетчик гор.воды</t>
  </si>
  <si>
    <t>инв.10104577-78</t>
  </si>
  <si>
    <t>2.4.1999</t>
  </si>
  <si>
    <t>Телефакс Panasonic KX-FT 982</t>
  </si>
  <si>
    <t>2.4.2000</t>
  </si>
  <si>
    <t>Экран</t>
  </si>
  <si>
    <t>2.4.2001</t>
  </si>
  <si>
    <t>Триммер(газонокосилка)</t>
  </si>
  <si>
    <t>2.4.2002</t>
  </si>
  <si>
    <t>Электросковорода</t>
  </si>
  <si>
    <t>инв.1380605</t>
  </si>
  <si>
    <t>2.4.2003</t>
  </si>
  <si>
    <t>LSD Панель VIEW SONIC</t>
  </si>
  <si>
    <t>2.4.2005</t>
  </si>
  <si>
    <t>Принтер HPL P1102</t>
  </si>
  <si>
    <t>инв.10104581</t>
  </si>
  <si>
    <t>2.4.2006</t>
  </si>
  <si>
    <t>Принтер лазерный Canon</t>
  </si>
  <si>
    <t>инв.10104693,694</t>
  </si>
  <si>
    <t>2.4.2007</t>
  </si>
  <si>
    <t>инв.1620199</t>
  </si>
  <si>
    <t>2.4.2008</t>
  </si>
  <si>
    <t>Болгарка</t>
  </si>
  <si>
    <t>инв.10106095</t>
  </si>
  <si>
    <t>2.4.2009</t>
  </si>
  <si>
    <t>Перфоратор "BOSCH"</t>
  </si>
  <si>
    <t>инв.10106037</t>
  </si>
  <si>
    <t>2.4.2010</t>
  </si>
  <si>
    <t>Фрезер</t>
  </si>
  <si>
    <t>2.4.2011</t>
  </si>
  <si>
    <t>Принтер лазерный HPL S Pro1102</t>
  </si>
  <si>
    <t>инв.10104582</t>
  </si>
  <si>
    <t>2.4.2012</t>
  </si>
  <si>
    <t>Микроскоп школьный</t>
  </si>
  <si>
    <t>инв.10106756-58</t>
  </si>
  <si>
    <t>2.4.2014</t>
  </si>
  <si>
    <t>МФУ лазерное HP LJPRO Ent 500 M521 dw</t>
  </si>
  <si>
    <t>04.2013</t>
  </si>
  <si>
    <t>инв.13600977. Принтер-копир-сканер-факс. Комплектация: картридж, интерфейсный USB-кабель, кабель д/факса, кабель питания. Цвет: светло-темно-серый, размеры: 465х465х508мм</t>
  </si>
  <si>
    <t>2.4.2017</t>
  </si>
  <si>
    <t>инв.10106717</t>
  </si>
  <si>
    <t>2.4.2018</t>
  </si>
  <si>
    <t>Планшет SamsungGalaxy Tab 4 10.1 16 Гб</t>
  </si>
  <si>
    <t>инв.302257</t>
  </si>
  <si>
    <t>2.4.2019</t>
  </si>
  <si>
    <t>Установка для напыления и заливки пенополиуретана ПГМ-20БН,20АТ</t>
  </si>
  <si>
    <t>12.2012</t>
  </si>
  <si>
    <t>инв.13601044. Комплектация: установка, заливочный миксер УЗМ-20,30(ПАТ), бак промывочный БП-30,40, пистолет напылительный ПРС-10(б/ш), рукав 12-2,0, 6,3-2,0, 9-2,0</t>
  </si>
  <si>
    <t>2.4.2020</t>
  </si>
  <si>
    <t>Монитор LCD BenO 17 G 700</t>
  </si>
  <si>
    <t>инв.3061001</t>
  </si>
  <si>
    <t>2.4.2021</t>
  </si>
  <si>
    <t>Принтер "HP LJ Pto P1102"</t>
  </si>
  <si>
    <t>инв.3061097,а</t>
  </si>
  <si>
    <t>2.4.2022</t>
  </si>
  <si>
    <t>Лазерный принтер/сканер/копир</t>
  </si>
  <si>
    <t>инв.3061104</t>
  </si>
  <si>
    <t>2.4.2023</t>
  </si>
  <si>
    <t xml:space="preserve">Телефакс Panasonic </t>
  </si>
  <si>
    <t>инв.3120121</t>
  </si>
  <si>
    <t>2.4.2024</t>
  </si>
  <si>
    <t xml:space="preserve">Принтер КМА Canon IR1133 </t>
  </si>
  <si>
    <t>инв.3120149</t>
  </si>
  <si>
    <t>2.4.2025</t>
  </si>
  <si>
    <t>Фотокамера Canon IXUS145</t>
  </si>
  <si>
    <t>инв.3120150. 16Mpix, 8xZoom,SDXC, HDMI, Purple</t>
  </si>
  <si>
    <t>2.4.2026</t>
  </si>
  <si>
    <t>DVD BBK DV 15 Si</t>
  </si>
  <si>
    <t>инв.3061296</t>
  </si>
  <si>
    <t>2.4.2027</t>
  </si>
  <si>
    <t>DVD-плеер Панасоник S54</t>
  </si>
  <si>
    <t>инв.30612111</t>
  </si>
  <si>
    <t>2.4.2029</t>
  </si>
  <si>
    <t>Барабан Sonor N 21737</t>
  </si>
  <si>
    <t>инв.3061298</t>
  </si>
  <si>
    <t>2.4.2030</t>
  </si>
  <si>
    <t>Видеопроигрыватель</t>
  </si>
  <si>
    <t>инв.3061251</t>
  </si>
  <si>
    <t>2.4.2031</t>
  </si>
  <si>
    <t>Гитара эл.полуаккустическая</t>
  </si>
  <si>
    <t>инв.30612102</t>
  </si>
  <si>
    <t>2.4.2035</t>
  </si>
  <si>
    <t>Радиосистема Karsect с 1 головн.передатчиком</t>
  </si>
  <si>
    <t>инв.3061269</t>
  </si>
  <si>
    <t>2.4.2037</t>
  </si>
  <si>
    <t>Стробоскоп WORK Big-flash 1500</t>
  </si>
  <si>
    <t>инв.3061273</t>
  </si>
  <si>
    <t>2.4.2038</t>
  </si>
  <si>
    <t>Тарелка Sabian 13 "CRASH</t>
  </si>
  <si>
    <t>инв.6Г00000000000000000000007</t>
  </si>
  <si>
    <t>2.4.2039</t>
  </si>
  <si>
    <t>Тарелка Sabian В-8</t>
  </si>
  <si>
    <t>инв.30612107</t>
  </si>
  <si>
    <t>2.4.2040</t>
  </si>
  <si>
    <t>Эл.гитара Джони</t>
  </si>
  <si>
    <t>инв.30612108</t>
  </si>
  <si>
    <t>2.4.2041</t>
  </si>
  <si>
    <t>Эл.гитара Лион</t>
  </si>
  <si>
    <t>инв.30612109</t>
  </si>
  <si>
    <t>2.4.2043</t>
  </si>
  <si>
    <t>Басгитара Мелодия</t>
  </si>
  <si>
    <t>инв.30612100</t>
  </si>
  <si>
    <t>2.4.2044</t>
  </si>
  <si>
    <t>инв.3061264</t>
  </si>
  <si>
    <t>2.4.2046</t>
  </si>
  <si>
    <t>Стиральная машина LG</t>
  </si>
  <si>
    <t>инв.3061293</t>
  </si>
  <si>
    <t>2.4.2048</t>
  </si>
  <si>
    <t>Монитор 19 LCD LG</t>
  </si>
  <si>
    <t>инв.3061234</t>
  </si>
  <si>
    <t>2.4.2049</t>
  </si>
  <si>
    <t>инв.3061056/а</t>
  </si>
  <si>
    <t>2.4.2050</t>
  </si>
  <si>
    <t>инв.3061051,А</t>
  </si>
  <si>
    <t>2.4.2051</t>
  </si>
  <si>
    <t>Монитор LCD BENQ G925HDA</t>
  </si>
  <si>
    <t>инв.30610058,А</t>
  </si>
  <si>
    <t>2.4.2052</t>
  </si>
  <si>
    <t>инв.3061059,а</t>
  </si>
  <si>
    <t>2.4.2053</t>
  </si>
  <si>
    <t>Машина шлифовальная</t>
  </si>
  <si>
    <t>инв.2060948</t>
  </si>
  <si>
    <t>2.4.2055</t>
  </si>
  <si>
    <t>Монитор Acer</t>
  </si>
  <si>
    <t>инв.11042013</t>
  </si>
  <si>
    <t>2.4.2056</t>
  </si>
  <si>
    <t>Копировальный аппарат НР</t>
  </si>
  <si>
    <t>инв.3061065,А</t>
  </si>
  <si>
    <t>2.4.2057</t>
  </si>
  <si>
    <t>Принтер А4 XEROX Phaser 3140</t>
  </si>
  <si>
    <t>инв.3061229</t>
  </si>
  <si>
    <t>2.4.2058</t>
  </si>
  <si>
    <t>инв.2061006</t>
  </si>
  <si>
    <t>2.4.2059</t>
  </si>
  <si>
    <t>Монитор LCD</t>
  </si>
  <si>
    <t>инв.10104348</t>
  </si>
  <si>
    <t>2.4.2060</t>
  </si>
  <si>
    <t>инв.10104352</t>
  </si>
  <si>
    <t>2.4.2062</t>
  </si>
  <si>
    <t>Акустическая система JMP-300</t>
  </si>
  <si>
    <t xml:space="preserve">инв.1040031 </t>
  </si>
  <si>
    <t>2.4.2064</t>
  </si>
  <si>
    <t>Цифровой фотоаппарат</t>
  </si>
  <si>
    <t>2.4.2065</t>
  </si>
  <si>
    <t>Болгарка 230</t>
  </si>
  <si>
    <t>инв.10106148</t>
  </si>
  <si>
    <t>2.4.2066</t>
  </si>
  <si>
    <t>Перфоратор-дрель</t>
  </si>
  <si>
    <t>инв.10106182</t>
  </si>
  <si>
    <t>2.4.2067</t>
  </si>
  <si>
    <t>Монитор ASER-V193</t>
  </si>
  <si>
    <t>инв.10104380</t>
  </si>
  <si>
    <t>2.4.2069</t>
  </si>
  <si>
    <t>инв.10104383</t>
  </si>
  <si>
    <t>2.4.2071</t>
  </si>
  <si>
    <t>Генератор дыма</t>
  </si>
  <si>
    <t>инв.506</t>
  </si>
  <si>
    <t>2.4.2072</t>
  </si>
  <si>
    <t>Гранит-3 с универсальным коммуникатором</t>
  </si>
  <si>
    <t>инв.3061074</t>
  </si>
  <si>
    <t>2.4.2074</t>
  </si>
  <si>
    <t>инв.3061076в</t>
  </si>
  <si>
    <t>2.4.2078</t>
  </si>
  <si>
    <t>РЭК 654 напольный</t>
  </si>
  <si>
    <t>инв.1040842</t>
  </si>
  <si>
    <t>2.4.2079</t>
  </si>
  <si>
    <t>Световой прибор Mikro Color с лампой</t>
  </si>
  <si>
    <t>инв.016307271</t>
  </si>
  <si>
    <t>2.4.2080</t>
  </si>
  <si>
    <t>Стойка световая</t>
  </si>
  <si>
    <t>инв.01380798</t>
  </si>
  <si>
    <t>2.4.2082</t>
  </si>
  <si>
    <t>Эл. двигатель (лебедка)</t>
  </si>
  <si>
    <t>инв.01630723</t>
  </si>
  <si>
    <t>2.4.2083</t>
  </si>
  <si>
    <t>Микрофон SHURE SM 58</t>
  </si>
  <si>
    <t>инв.2040966</t>
  </si>
  <si>
    <t>2.4.2085</t>
  </si>
  <si>
    <t>Процессор цифровой</t>
  </si>
  <si>
    <t>инв.504</t>
  </si>
  <si>
    <t>2.4.2086</t>
  </si>
  <si>
    <t>Фотоаппарат цифровой</t>
  </si>
  <si>
    <t>инв.2040989</t>
  </si>
  <si>
    <t>2.4.2087</t>
  </si>
  <si>
    <t>Пульт микшерный РМ 8М</t>
  </si>
  <si>
    <t>инв.2040967</t>
  </si>
  <si>
    <t>2.4.2088</t>
  </si>
  <si>
    <t>Микрофон</t>
  </si>
  <si>
    <t>инв.3061077</t>
  </si>
  <si>
    <t>2.4.2090</t>
  </si>
  <si>
    <t xml:space="preserve">Микрофон конденсаторный </t>
  </si>
  <si>
    <t>инв.1.101.04000027. АКG С 417 РР</t>
  </si>
  <si>
    <t>2.4.2091</t>
  </si>
  <si>
    <t>Принтер HP Laser Jet 1320</t>
  </si>
  <si>
    <t>инв.1.111.04000046</t>
  </si>
  <si>
    <t>2.4.2092</t>
  </si>
  <si>
    <t>Принтер струйный</t>
  </si>
  <si>
    <t>инв.1.111.04000050. Фото</t>
  </si>
  <si>
    <t>2.4.2093</t>
  </si>
  <si>
    <t>Видеокамера цифровая Soni</t>
  </si>
  <si>
    <t>инв.1.111.04000049</t>
  </si>
  <si>
    <t>2.4.2094</t>
  </si>
  <si>
    <t>Монитор BENQ 2420 HD</t>
  </si>
  <si>
    <t>инв.1.111.04000048</t>
  </si>
  <si>
    <t>2.4.2095</t>
  </si>
  <si>
    <t>Монитор BENQ</t>
  </si>
  <si>
    <t>инв.1101340115</t>
  </si>
  <si>
    <t>2.4.2126</t>
  </si>
  <si>
    <t>Микрокалькулятор</t>
  </si>
  <si>
    <t>2.4.2256</t>
  </si>
  <si>
    <t>Бетономешалка 130 Е</t>
  </si>
  <si>
    <t>2.4.2264</t>
  </si>
  <si>
    <t xml:space="preserve">Золошлакопровод </t>
  </si>
  <si>
    <t>инв.37000906</t>
  </si>
  <si>
    <t>2.4.2300</t>
  </si>
  <si>
    <t>Проектор Acer X113H DLP 3D</t>
  </si>
  <si>
    <t>инв.3120156. 800*600</t>
  </si>
  <si>
    <t>2.4.2301</t>
  </si>
  <si>
    <t>Ноутбук ASUS X553MA 15,6 HD Celeron</t>
  </si>
  <si>
    <t>инв.3120157. N2830 4096Mb 500 Gb DVD WiFi BT Cam W8</t>
  </si>
  <si>
    <t>2.4.2302</t>
  </si>
  <si>
    <t>Аккумуляторная дрель ДА-12ЭР-02 (кейс)</t>
  </si>
  <si>
    <t>инв.3120159</t>
  </si>
  <si>
    <t>2.4.2303</t>
  </si>
  <si>
    <t>Ноутбук АРМ Lenovo Z470 Core i3 2,3 GHz, 2GB</t>
  </si>
  <si>
    <t>2.4.2304</t>
  </si>
  <si>
    <t>Веб-камера Logitech C310</t>
  </si>
  <si>
    <t>2.4.2305</t>
  </si>
  <si>
    <t xml:space="preserve">Комплектующие для видеокамеры </t>
  </si>
  <si>
    <t>удлинитель для USB камеры 10 мм - 11шт.; удлинитель для USB камеры 5 мм - 11шт.; трос безопасности для цифровой техники с замком - 11 шт.; сетевой фильтр - 1 шт.</t>
  </si>
  <si>
    <t>2.4.2306</t>
  </si>
  <si>
    <t>Передатчик команд ПдК-01 (для ГО и ЧС)</t>
  </si>
  <si>
    <t>инв.10104421</t>
  </si>
  <si>
    <t>2.4.2307</t>
  </si>
  <si>
    <t>Приемник команд ПрК-01 (для ГО и ЧС)</t>
  </si>
  <si>
    <t>инв.10104422</t>
  </si>
  <si>
    <t>2.4.2308</t>
  </si>
  <si>
    <t>Пожарная сигнализация в здании администрации</t>
  </si>
  <si>
    <t>инв.10104536</t>
  </si>
  <si>
    <t>2.4.2310</t>
  </si>
  <si>
    <t>Табло отображения сигналов  П-160-12</t>
  </si>
  <si>
    <t>инв.10104412</t>
  </si>
  <si>
    <t>2.4.2311</t>
  </si>
  <si>
    <t xml:space="preserve">Монитор LCD 19`` BENQ G925 HDA </t>
  </si>
  <si>
    <t>инв.10104369, цвет черный</t>
  </si>
  <si>
    <t>2.4.2312</t>
  </si>
  <si>
    <t>Монитор ЖК ,Asus 19 ``WSXGA +1680*1050</t>
  </si>
  <si>
    <t>инв.10104365</t>
  </si>
  <si>
    <t>2.4.2314</t>
  </si>
  <si>
    <t xml:space="preserve">Компьютер в комплекте </t>
  </si>
  <si>
    <t>инв.10104333, в комплект входит: системный блок INTEL Pentium, ИБП, без монитора</t>
  </si>
  <si>
    <t>2.4.2315</t>
  </si>
  <si>
    <t>Монитор  LCD 18.5"</t>
  </si>
  <si>
    <t>инв.10104337</t>
  </si>
  <si>
    <t>2.4.2316</t>
  </si>
  <si>
    <t>МФУ лазерное Canon i-SENSYS MF4320d</t>
  </si>
  <si>
    <t>инв.10104335</t>
  </si>
  <si>
    <t>2.4.2317</t>
  </si>
  <si>
    <t>МФУ лазерное Xerox WC  5016</t>
  </si>
  <si>
    <t>инв.10104387</t>
  </si>
  <si>
    <t>2.4.2318</t>
  </si>
  <si>
    <t>инв.10104370, 10104371, сист.блок ADM Athion II X3 455, ИБП</t>
  </si>
  <si>
    <t>2.4.2320</t>
  </si>
  <si>
    <t>инв.10104339, сист.блок INTEL Pentium, ИБП, без монитора</t>
  </si>
  <si>
    <t>2.4.2321</t>
  </si>
  <si>
    <t>инв.10104334,10104340</t>
  </si>
  <si>
    <t>2.4.2322</t>
  </si>
  <si>
    <t xml:space="preserve">Монитор LCD 18,5" BenQ G950A  </t>
  </si>
  <si>
    <t>инв.10107372, 10104373, цвет черный</t>
  </si>
  <si>
    <t>2.4.2323</t>
  </si>
  <si>
    <t xml:space="preserve">Монитор LCD 19" BenQ G920  </t>
  </si>
  <si>
    <t>инв.10104357, 10104359, цвет черный</t>
  </si>
  <si>
    <t>2.4.2324</t>
  </si>
  <si>
    <t>МФУ лазерное Canon i-SENSYS MF4018</t>
  </si>
  <si>
    <t>инв.10104338</t>
  </si>
  <si>
    <t>2.4.2325</t>
  </si>
  <si>
    <t>инв.10104382</t>
  </si>
  <si>
    <t>2.4.2326</t>
  </si>
  <si>
    <t>МФУ лазерное Xerox Phaser 3300MFP/X</t>
  </si>
  <si>
    <t>инв.10104386</t>
  </si>
  <si>
    <t>2.4.2327</t>
  </si>
  <si>
    <t>Принтер-копир- сканер лазерный Kyocera</t>
  </si>
  <si>
    <t>инв.10104276</t>
  </si>
  <si>
    <t>2.4.2328</t>
  </si>
  <si>
    <t>инв.10104277, 10104279, в комплекте: ADM + монитор LCD BenQ 21.5``</t>
  </si>
  <si>
    <t>2.4.2329</t>
  </si>
  <si>
    <t>МФУ Xerox WorkCentre 321V_N</t>
  </si>
  <si>
    <t>инв.10104428</t>
  </si>
  <si>
    <t>2.4.2330</t>
  </si>
  <si>
    <t>Маршрутизатор беспроводной + коммутатор 4 портовый ZyXEL P-660HTW2</t>
  </si>
  <si>
    <t>инв.10104361</t>
  </si>
  <si>
    <t>2.4.2331</t>
  </si>
  <si>
    <t>Ноутбук Samsung R-518 15.6" HD/Cel-900(2.2Ghz)/1Gb/160G/ DVDRW/WiFi/Dos</t>
  </si>
  <si>
    <t>инв.10104332</t>
  </si>
  <si>
    <t>2.4.2332</t>
  </si>
  <si>
    <t>Пульт микшерный "Behringer"</t>
  </si>
  <si>
    <t>2.4.2333</t>
  </si>
  <si>
    <t>Радиосистема "Eubao"</t>
  </si>
  <si>
    <t>инв.10104331</t>
  </si>
  <si>
    <t>2.4.2334</t>
  </si>
  <si>
    <t>Усилитель "Caowue" CW 2160</t>
  </si>
  <si>
    <t>инв.10104328</t>
  </si>
  <si>
    <t>2.4.2335</t>
  </si>
  <si>
    <t>Принтер лазерный HP LJ P1102</t>
  </si>
  <si>
    <t>инв.10104366</t>
  </si>
  <si>
    <t>2.4.2336</t>
  </si>
  <si>
    <t>Ноутбук Intel Celeron 900, 15.6", 2 GB DDR2</t>
  </si>
  <si>
    <t>инв.10104236</t>
  </si>
  <si>
    <t>2.4.2337</t>
  </si>
  <si>
    <t>Проектор Acer X 1130 DLP 2300LUMENS SVGA800*600 2500:1</t>
  </si>
  <si>
    <t>инв.10104237</t>
  </si>
  <si>
    <t>2.4.2338</t>
  </si>
  <si>
    <t xml:space="preserve">Фотоаппарат цифровой Conon PowerShot SX120 IS </t>
  </si>
  <si>
    <t>инв.10104235, black</t>
  </si>
  <si>
    <t>2.4.2340</t>
  </si>
  <si>
    <t xml:space="preserve">Фоторамка Digma TFT PF-1003 10" </t>
  </si>
  <si>
    <t>инв.10104234, black</t>
  </si>
  <si>
    <t>2.4.2341</t>
  </si>
  <si>
    <t>инв.10104355, цвет черный</t>
  </si>
  <si>
    <t>2.4.2342</t>
  </si>
  <si>
    <t>МФУ лазерное Canon i-SENSYS MF4410</t>
  </si>
  <si>
    <t>инв.10104374</t>
  </si>
  <si>
    <t>2.4.2343</t>
  </si>
  <si>
    <t>Принтер-копир-сканер лазерный Kyocera FS-1035MFP/DP</t>
  </si>
  <si>
    <t>инв.10104274</t>
  </si>
  <si>
    <t>2.4.2344</t>
  </si>
  <si>
    <t>инв.10104275, ADM + монитор LCD BenQ 21.5``</t>
  </si>
  <si>
    <t>2.4.2345</t>
  </si>
  <si>
    <t>Машина секционного типа для прочистки труб Powerfrase 600 c электрическим приводом в комплекте</t>
  </si>
  <si>
    <t xml:space="preserve">инв.13601337. Комплект : штанги - 8 ммх1,5м - 62 шт.; набор насадок - 4 шт.; гибкая направляющая, ящик для переноски   </t>
  </si>
  <si>
    <t>2.4.2349</t>
  </si>
  <si>
    <t>Аэратор ст.Д-500 мм на-ружная установка</t>
  </si>
  <si>
    <t>инв.43019809-43020909</t>
  </si>
  <si>
    <t>2.4.2350</t>
  </si>
  <si>
    <t>Вент. система к.251</t>
  </si>
  <si>
    <t>инв.43012709</t>
  </si>
  <si>
    <t>2.4.2351</t>
  </si>
  <si>
    <t>Вентилятор ц/б ВЦ 14-46</t>
  </si>
  <si>
    <t>инв.42022709</t>
  </si>
  <si>
    <t>2.4.2352</t>
  </si>
  <si>
    <t>Воздушный т- компресор ТВ-80-1,6 МО-1</t>
  </si>
  <si>
    <t>инв.43018909-43019009</t>
  </si>
  <si>
    <t>2.4.2355</t>
  </si>
  <si>
    <t>Иономер ЭВ-74</t>
  </si>
  <si>
    <t>инв.43004511</t>
  </si>
  <si>
    <t>2.4.2356</t>
  </si>
  <si>
    <t>Насос 9 ХПА-9и</t>
  </si>
  <si>
    <t>инв.43009809</t>
  </si>
  <si>
    <t>2.4.2357</t>
  </si>
  <si>
    <t>Насос СМ 250-200-400/6</t>
  </si>
  <si>
    <t>инв.43022009-43022209</t>
  </si>
  <si>
    <t>2.4.2358</t>
  </si>
  <si>
    <t>Насос ФГ-144-46</t>
  </si>
  <si>
    <t>инв.43010309-43010409</t>
  </si>
  <si>
    <t>2.4.2359</t>
  </si>
  <si>
    <t>Печь лаб. СНОЛ</t>
  </si>
  <si>
    <t>инв.43005311</t>
  </si>
  <si>
    <t>2.4.2363</t>
  </si>
  <si>
    <t>Трансформатор масляный ТМ-560-10</t>
  </si>
  <si>
    <t>инв.43000407-43000507</t>
  </si>
  <si>
    <t>2.4.2364</t>
  </si>
  <si>
    <t>Шкаф вытяжной  ШВ-2-3</t>
  </si>
  <si>
    <t>инв.43004911-43005011</t>
  </si>
  <si>
    <t>2.4.2365</t>
  </si>
  <si>
    <t xml:space="preserve">Шкаф управления </t>
  </si>
  <si>
    <t>инв.43000507-43001107, 43001507</t>
  </si>
  <si>
    <t>2.4.2366</t>
  </si>
  <si>
    <t xml:space="preserve">Щит распред. из 7 панелей </t>
  </si>
  <si>
    <t>инв.43000107</t>
  </si>
  <si>
    <t>2.4.2367</t>
  </si>
  <si>
    <t>Щит станции управления из 7 панелей</t>
  </si>
  <si>
    <t>инв.43001607</t>
  </si>
  <si>
    <t>2.4.2368</t>
  </si>
  <si>
    <t>Эл.печь СНОЛ-1,6 2,5/9-и4</t>
  </si>
  <si>
    <t>инв.43007311</t>
  </si>
  <si>
    <t>2.4.1590.К</t>
  </si>
  <si>
    <t xml:space="preserve">Светофорный объект </t>
  </si>
  <si>
    <t>инв.1034102. На пересечении ул.Мира и ул.Кулундинская. Светофор дорожный светодиодный-8 шт.; светофор пешеходный светодиодный - 4 шт.; контроллер дорожный универсальный - 1 шт.; автоматич.выключатель - 2шт.; щит учетный - 1шт.; счетчик э/эн однофазный - 1 шт.; кабели, провода, канат стальной, стойки, крепления, дорожные знаки - 16 шт.</t>
  </si>
  <si>
    <t>2.4.2374</t>
  </si>
  <si>
    <t>Болгарка УШМ-125/1100Э/1100 Вт, 3000-1000 об/мин</t>
  </si>
  <si>
    <t>инв.30612131</t>
  </si>
  <si>
    <t>2.4.2375</t>
  </si>
  <si>
    <t>Аккумуляторная дрель ДА-12ЭР-01 (кейс)</t>
  </si>
  <si>
    <t>инв.30612133</t>
  </si>
  <si>
    <t>2.4.2377</t>
  </si>
  <si>
    <t>МФУ HP Laser Jet Pro 100 M 125ra</t>
  </si>
  <si>
    <t>инв.10104343. Принтер/копир/сканер (USB 2,00)</t>
  </si>
  <si>
    <t>2.4.2379</t>
  </si>
  <si>
    <t>Ручной металлодетектор ВМ-612</t>
  </si>
  <si>
    <t xml:space="preserve">инв.10104982 </t>
  </si>
  <si>
    <t>2.4.2380</t>
  </si>
  <si>
    <t>Детектор купюр DORS 1200</t>
  </si>
  <si>
    <t>инв.</t>
  </si>
  <si>
    <t>2.4.2381</t>
  </si>
  <si>
    <t>Тахограф цифровой "Штрих-Тахо RUS"</t>
  </si>
  <si>
    <t>05.2015</t>
  </si>
  <si>
    <t>инв.10104346.</t>
  </si>
  <si>
    <t>2.4.2382</t>
  </si>
  <si>
    <t>Снегоуборщик СМБ _650Э</t>
  </si>
  <si>
    <t>10.2014</t>
  </si>
  <si>
    <t>инв.10106979. Бензиновый, мощность 6,5 л.с, ручной электростартер. Серийный номер № 271.1014012197</t>
  </si>
  <si>
    <t>2.4.2383</t>
  </si>
  <si>
    <t>Триммер бензиновый</t>
  </si>
  <si>
    <t>01.2013</t>
  </si>
  <si>
    <t>инв.10106988. Мощность 0,5 кВт. Серийный номер № 00638</t>
  </si>
  <si>
    <t>2.4.2384</t>
  </si>
  <si>
    <t>Мойка АМ-120/1500/С</t>
  </si>
  <si>
    <t>04.2015</t>
  </si>
  <si>
    <t>инв.10106991. Серийный номер 241/027775</t>
  </si>
  <si>
    <t>2.4.2385</t>
  </si>
  <si>
    <t>Сучкорез СТАВР</t>
  </si>
  <si>
    <t>08.2014</t>
  </si>
  <si>
    <t>инв.10106989. Бензиновый, серийный № 1950 SHS KO 6007</t>
  </si>
  <si>
    <t>2.4.2386</t>
  </si>
  <si>
    <t>Системный блок ПК DEXP Agulion Celeron J1800</t>
  </si>
  <si>
    <t>2015</t>
  </si>
  <si>
    <t>инв.902225. 2/41 GHz/2gb/ 320GB /без ПО</t>
  </si>
  <si>
    <t>2.4.2387</t>
  </si>
  <si>
    <t>Накопитель НДД</t>
  </si>
  <si>
    <t>инв.306342</t>
  </si>
  <si>
    <t>МФУ Xerox WC3045NI (A4)</t>
  </si>
  <si>
    <t>2.4.2388</t>
  </si>
  <si>
    <t>Автоматизированное рабочее место (АРМ)</t>
  </si>
  <si>
    <t xml:space="preserve">инв.   В составе: монитор АОС 19" Е960Sda, системный блок DEPO Neos 260W7_P64/SM/G1610/ 1x4G1333/T500G/CIS/DMU/KB/Mo/ 400W/CAR3PCB/Dallas Lock 8/0-K, источник бесперебойного питания АРС Back UPS CS 500-RS w/o interface port, фильтр сетевой PowerCube 1,6м (5 розеток), для ИБП, серый, программное обеспечение Confident СЗИ от НСД Dallas Lock 8/0-K (50-99) </t>
  </si>
  <si>
    <t>2.4.2390</t>
  </si>
  <si>
    <t>Прибор учета тепловой энергии и теплоносителя</t>
  </si>
  <si>
    <t>инв.10104718. Состоит из: водосчетчик ВСТ-40 - 2 шт., кабель КММ2х0,75 - 10 м, присоединители</t>
  </si>
  <si>
    <t>2.4.2391</t>
  </si>
  <si>
    <t>Кипятильник электрический КНЭ-50-01</t>
  </si>
  <si>
    <t>инв.10104719. Н/ж сталь</t>
  </si>
  <si>
    <t>2.4.2392</t>
  </si>
  <si>
    <t>инв.3061235</t>
  </si>
  <si>
    <t>2.4.2393</t>
  </si>
  <si>
    <t>МФУ лазерное HP LM1132</t>
  </si>
  <si>
    <t>инв.1.101.34.00134</t>
  </si>
  <si>
    <t>2.4.2394</t>
  </si>
  <si>
    <t xml:space="preserve">Ноутбук 15. 6 Lenovo </t>
  </si>
  <si>
    <t>инв.1.101.34.00136</t>
  </si>
  <si>
    <t>2.4.2395</t>
  </si>
  <si>
    <t>Оборудование для монтажа видеоматериала</t>
  </si>
  <si>
    <t>инв.1.101.34.00137</t>
  </si>
  <si>
    <t>2.4.2396</t>
  </si>
  <si>
    <t>инв.1.101.34.001.35</t>
  </si>
  <si>
    <t>2.4.2370.К</t>
  </si>
  <si>
    <t>инв.1034113. На пересечении ул.Мира и ул.Гагарина. Светофор пешеходный светодиодный-4 шт.; контроллер дорожный универсальный - 1 шт.; автоматич.выключатель - 2шт.; щит учетно-распределительный - 1шт.; счетчик э/эн однофазный - 1 шт.; кабели и провода 36м, 214м, 58м, 118м. Канат двойной свивки - 74м, колодка клемная - 3 шт., стойки д/знаков и светофоров - 22 шт., комплект крепления - 10 шт., дорожные знаки - 14 шт. Заземляющие устройства.</t>
  </si>
  <si>
    <t>2.4.2398</t>
  </si>
  <si>
    <t>Сервер общего назначения Progress</t>
  </si>
  <si>
    <t>инв.10134112</t>
  </si>
  <si>
    <t>2.4.2399</t>
  </si>
  <si>
    <t>Пресс форма для скорлупы ППУ 630(50 мм)</t>
  </si>
  <si>
    <t>2.4.2402</t>
  </si>
  <si>
    <t>Фотометр "Эксперт-003"</t>
  </si>
  <si>
    <t>инв.210106300110</t>
  </si>
  <si>
    <t>2.4.2403</t>
  </si>
  <si>
    <t>инв.ВА0000000060</t>
  </si>
  <si>
    <t>2.4.2404</t>
  </si>
  <si>
    <t>МФУ Kyocera FS-1025 MFP</t>
  </si>
  <si>
    <t>инв.1631889</t>
  </si>
  <si>
    <t>2.4.2405</t>
  </si>
  <si>
    <t>Принтер Kyocera FS-1060DN</t>
  </si>
  <si>
    <t>инв.1631890</t>
  </si>
  <si>
    <t>2.4.2406</t>
  </si>
  <si>
    <t>Системный блок PROGRESS</t>
  </si>
  <si>
    <t xml:space="preserve">инв.10134114-119. Процессор AMD A4 - 4000, Материнская плата ASUS A58M-K, Жесткий диск SSD 240GB Kingston, Оператив-ная память Crucial 4GB,
Блок питания Powercool 500WT
</t>
  </si>
  <si>
    <t>2.4.2407</t>
  </si>
  <si>
    <t>Системный блок PROGRESS с монитором</t>
  </si>
  <si>
    <t xml:space="preserve">инв.10134120. Процессор AMD A4 - 4000, Материнская плата ASUS A58M-K, Жесткий диск Western Digital 500GB, Оперативная память Crucial 4GB, Блок питания Powercool 500WT
</t>
  </si>
  <si>
    <t>2.4.2408</t>
  </si>
  <si>
    <t>МФУ Kyocera</t>
  </si>
  <si>
    <t>инв.10134121. Принтер/ сканер/копир</t>
  </si>
  <si>
    <t>2.4.2409</t>
  </si>
  <si>
    <t xml:space="preserve">МФУ Kyocera Mita FS-1025 MFP </t>
  </si>
  <si>
    <t>инв.10134122. Принтер сет./копир/цв.сканер/дуплекс/АП4</t>
  </si>
  <si>
    <t>2.4.2410</t>
  </si>
  <si>
    <t>Сплит-система Neoclima NS/Nu-HAL-09</t>
  </si>
  <si>
    <t>инв.10136113</t>
  </si>
  <si>
    <t>2.4.2412</t>
  </si>
  <si>
    <t>Отопитель воздушный Планар 8ДМ-12 12В "Теплостар-Адверс"</t>
  </si>
  <si>
    <t>2.4.2414</t>
  </si>
  <si>
    <t>Компьютерное оборудование в комплекте</t>
  </si>
  <si>
    <t>инв. В составе: системный блок, монитор 18,5" AOS E950SWDAK 1366x768 TH LED 16:9,  мышь Оklik 145M черный оптическая USB, устройство бесперебойного питания FSP Group 800, клавиатура Оklik 145M черный  USB, сетевой шнур, программное обеспечение Microsoft Win SL 8,1x64 Russian</t>
  </si>
  <si>
    <t>2.4.2415</t>
  </si>
  <si>
    <t xml:space="preserve">МФУ лазерное HP LaserJet Pro </t>
  </si>
  <si>
    <t>инв. M125 rnw</t>
  </si>
  <si>
    <t>2.4.2416</t>
  </si>
  <si>
    <t>Выпрямитель сварочный ВД-402УЗ</t>
  </si>
  <si>
    <t>инв. Предназначен для ручной сварки</t>
  </si>
  <si>
    <t>2.4.2421</t>
  </si>
  <si>
    <t>Насосный агрегат Д320-50</t>
  </si>
  <si>
    <t>инв.00066985</t>
  </si>
  <si>
    <t>2.4.2422</t>
  </si>
  <si>
    <t>инв.00066997</t>
  </si>
  <si>
    <t>2.4.2423</t>
  </si>
  <si>
    <t>Насос КМЛ2 80/160 7,5 кВт</t>
  </si>
  <si>
    <t>02-2015</t>
  </si>
  <si>
    <t>инв.13601350. Зав.№ 4 с электродвигателем</t>
  </si>
  <si>
    <t>2.4.2425</t>
  </si>
  <si>
    <t>ПК DEXP Aguilon O 116</t>
  </si>
  <si>
    <t xml:space="preserve">инв.1631895. Pentium J 2900 </t>
  </si>
  <si>
    <t>2.4.2426</t>
  </si>
  <si>
    <t>2.4.2427</t>
  </si>
  <si>
    <t>Принтер струйный EPSON L100/L110/L120</t>
  </si>
  <si>
    <t>инв.1631892. Цветной</t>
  </si>
  <si>
    <t>2.4.2429</t>
  </si>
  <si>
    <t>МФУ лазерное Canon i-SENSYS MF 4018</t>
  </si>
  <si>
    <t>инв.10104341</t>
  </si>
  <si>
    <t>2.4.2430</t>
  </si>
  <si>
    <t>2.4.2431</t>
  </si>
  <si>
    <t>Проектор Acer X113H DLP 2800Lm SVGA</t>
  </si>
  <si>
    <t>2016</t>
  </si>
  <si>
    <t>2.4.2432</t>
  </si>
  <si>
    <t>Пресс форма для скорлупы ППУ 159(50 мм)</t>
  </si>
  <si>
    <t>2.4.2433</t>
  </si>
  <si>
    <t>Пресс форма для скорлупы ППУ 219(50 мм)</t>
  </si>
  <si>
    <t>2.4.2434</t>
  </si>
  <si>
    <t>ПК DEXP Aguilon OX 100</t>
  </si>
  <si>
    <t>инв.10104351</t>
  </si>
  <si>
    <t>2.4.2435</t>
  </si>
  <si>
    <t xml:space="preserve"> в составе: ноутбук ICL RayBook Si52: 133120M/4Gb/500Gb/DVDRW/HDG/152"/WiFi/BT/WT/ W7Pro/ MSOStdAE/Cam/ Schoolsoft/Mouse/FlashSD8G</t>
  </si>
  <si>
    <t>2.4.2436</t>
  </si>
  <si>
    <t xml:space="preserve">Мультимедиа комплекс 
</t>
  </si>
  <si>
    <t>в составе: мультимедиа – проектор Epson EB-X11H,
лампа для мультимедиа – проектора EB-X11H, кронштейн потолочный Proffix PCM63100, установочный комплект, кабель соединительный VGA 10 м, экран настенный Digis DSOC-1101T</t>
  </si>
  <si>
    <t>2.4.2437</t>
  </si>
  <si>
    <t>Мобильная площадка для обучения детей навыкам безопасного поведения на дорогах</t>
  </si>
  <si>
    <t>2.4.2438</t>
  </si>
  <si>
    <t>Машина стиральная INDESIT</t>
  </si>
  <si>
    <t xml:space="preserve">инв.1631896.Цвет белый, фронтальная загрузка 7 кг, размер 1000об/60х40х85 </t>
  </si>
  <si>
    <t>2.4.2439</t>
  </si>
  <si>
    <t>Газоанализатор ОКА- МТ (CH4, CO2)</t>
  </si>
  <si>
    <t>инв.13601359, 13601455</t>
  </si>
  <si>
    <t>2.4.2440</t>
  </si>
  <si>
    <t>инв.010104047-010104054. ИПБ АРС Васк 650</t>
  </si>
  <si>
    <t>2.4.2441</t>
  </si>
  <si>
    <t>инв.010104061-0101014062. Источник Back-UPS RS1000</t>
  </si>
  <si>
    <t>2.4.2442</t>
  </si>
  <si>
    <t>инв.010104015-16, 010104018</t>
  </si>
  <si>
    <t>2.4.2443</t>
  </si>
  <si>
    <t>инв.010106054. CHIGO KFR-32WVAC</t>
  </si>
  <si>
    <t>2.4.2444</t>
  </si>
  <si>
    <t>Лазерный принтер</t>
  </si>
  <si>
    <t>инв.010104056. Xerox Phasser 3428D</t>
  </si>
  <si>
    <t>2.4.2445</t>
  </si>
  <si>
    <t>Монитор Asus LCD 19" VE198S BK</t>
  </si>
  <si>
    <t xml:space="preserve">инв.010104093. </t>
  </si>
  <si>
    <t>2.4.2446</t>
  </si>
  <si>
    <t>Монитор Samsunq SyncMaster 19" 941MW TFT</t>
  </si>
  <si>
    <t xml:space="preserve">инв.010104071. </t>
  </si>
  <si>
    <t>2.4.2447</t>
  </si>
  <si>
    <t>Монитор Asus 19"WSXGA+1680x1050</t>
  </si>
  <si>
    <t xml:space="preserve">инв.010104080, 010104082-010104083. </t>
  </si>
  <si>
    <t>2.4.2449</t>
  </si>
  <si>
    <t>инв.010104086. HP Laser  Jet P2055D</t>
  </si>
  <si>
    <t>2.4.2450</t>
  </si>
  <si>
    <t>инв.010104057-010104059. Xerox Phaser 3428D</t>
  </si>
  <si>
    <t>2.4.2451</t>
  </si>
  <si>
    <t>Принтер/ ксерокс/ сканер</t>
  </si>
  <si>
    <t>инв.010104074-010104076. HP LJ M1005 (CB376A)</t>
  </si>
  <si>
    <t>2.4.2397.К</t>
  </si>
  <si>
    <t>Автом.выключатель ВА 47-29 2Р С 6А - 1 шт., табло вызова пешехода - 2 шт., контролер дорожный КС1-2408/16 - шт., корпус метал. ЩМП-1-0 - шт., РАр10-3-ОП - 1 шт., светофор светодиодный пеш.200 мм - 2 шт.,  светофор светодиодный пеш.300 мм - 4 шт.</t>
  </si>
  <si>
    <t>2.4.2452</t>
  </si>
  <si>
    <t>инв.010104092. CPU Intel Celeron G1630/DDR-III 4GB/SATA 500GB Seagate/LiteON DVD-RW</t>
  </si>
  <si>
    <t>2.4.2453</t>
  </si>
  <si>
    <t>инв.010104088. mATX 400/500Gb/DVD</t>
  </si>
  <si>
    <t>2.4.2454</t>
  </si>
  <si>
    <t xml:space="preserve"> 6инв.010104077. X2000/250Gb/видео 8400/DVD</t>
  </si>
  <si>
    <t>2.4.2455</t>
  </si>
  <si>
    <t>инв.010104078. X2 6000/250Gb/видео 8400/DVD</t>
  </si>
  <si>
    <t>2.4.2456</t>
  </si>
  <si>
    <t>инв.010104079. X2 6000/250Gb/видео 8400/DVD</t>
  </si>
  <si>
    <t>2.4.2457</t>
  </si>
  <si>
    <t>Телефон-факс</t>
  </si>
  <si>
    <t>инв.010104034. Panasonic KX-FC233RU</t>
  </si>
  <si>
    <t>2.4.2458</t>
  </si>
  <si>
    <t>инв.010104094</t>
  </si>
  <si>
    <t>2.4.2459</t>
  </si>
  <si>
    <t>Принтер струйный А4 EPSON L130</t>
  </si>
  <si>
    <t>2.4.2460</t>
  </si>
  <si>
    <t>Углошлифовальная машина</t>
  </si>
  <si>
    <t>инв.10104360. Интерскол УШМ-180</t>
  </si>
  <si>
    <t>2.4.2462</t>
  </si>
  <si>
    <t>Фискальный регистратор Штрих-М-ФР-К</t>
  </si>
  <si>
    <t>2.4.2465</t>
  </si>
  <si>
    <t>Кондиционер RIX I/O (внутренний+наружный блоки)</t>
  </si>
  <si>
    <t>2.4.2467</t>
  </si>
  <si>
    <t>Мотопомпа бензиновая GWP-80-01</t>
  </si>
  <si>
    <t>2.4.2468</t>
  </si>
  <si>
    <t>Установка горизонтального бурения М-2</t>
  </si>
  <si>
    <t>Двигатель, приспособления для бурения</t>
  </si>
  <si>
    <t>2.4.2469</t>
  </si>
  <si>
    <t>Электрогенератор DY8000LX</t>
  </si>
  <si>
    <t>2.4.2470</t>
  </si>
  <si>
    <t>Пресс ПГР-70 кВт</t>
  </si>
  <si>
    <t>2.4.2472</t>
  </si>
  <si>
    <t>Перфоратор П-22/620 ЭР Интерскол (кейс)</t>
  </si>
  <si>
    <t>инв.30612169</t>
  </si>
  <si>
    <t>2.4.2473</t>
  </si>
  <si>
    <t>Детектор валют Mercury D-40 SAMURAI white</t>
  </si>
  <si>
    <t>2.4.2474</t>
  </si>
  <si>
    <t>Персональный компьютер (в сборе) ИС Стандарт</t>
  </si>
  <si>
    <t xml:space="preserve">инв.10134123, 10134125-4127. Монитор BenQ GW2270
Системный блок gamemax, Процессор AMD A4-4000, оперативная память Kingmax 8gb DDR3, материнская плата Asus A68HM-K, жесткий диск Patriot blast 240gb, блок питания gamemax gt-300.
</t>
  </si>
  <si>
    <t>2.4.2475</t>
  </si>
  <si>
    <t>Дрель ДА-10/14,4</t>
  </si>
  <si>
    <t>инв.1631979</t>
  </si>
  <si>
    <t>2.4.2476</t>
  </si>
  <si>
    <t>Машина протирочно-резательная МПР-350М</t>
  </si>
  <si>
    <t>инв.10104074.</t>
  </si>
  <si>
    <t>2.4.2477</t>
  </si>
  <si>
    <t>Коса ЗУБР электрическая</t>
  </si>
  <si>
    <t xml:space="preserve">2016 </t>
  </si>
  <si>
    <t>с верх.двигателем</t>
  </si>
  <si>
    <t>2.4.2478</t>
  </si>
  <si>
    <t>ЖК-телевизор LG 32LF560V</t>
  </si>
  <si>
    <t>2.4.2479</t>
  </si>
  <si>
    <t>Web-камера Defender</t>
  </si>
  <si>
    <t>2.4.2480</t>
  </si>
  <si>
    <t>Автоматизированная система оповещения PVR-4 USB (MIX)</t>
  </si>
  <si>
    <t>2.4.2481</t>
  </si>
  <si>
    <t>2.4.2482</t>
  </si>
  <si>
    <t>Системный блок в комплекте Norbel Personal</t>
  </si>
  <si>
    <t>2.4.2483</t>
  </si>
  <si>
    <t>Источник бесперебойного питания Ippon</t>
  </si>
  <si>
    <t>2.4.2484</t>
  </si>
  <si>
    <t>Монитор Wide Acer LED</t>
  </si>
  <si>
    <t>инв.902239</t>
  </si>
  <si>
    <t>2.4.2485</t>
  </si>
  <si>
    <t>инв.902236. Корпус, жесткий диск, процесор, материнская плата, память, блок питания, вентилятор, привод</t>
  </si>
  <si>
    <t>2.4.2486</t>
  </si>
  <si>
    <t>инв.902241. Черный</t>
  </si>
  <si>
    <t>2.4.2488</t>
  </si>
  <si>
    <t>Ноутбук ASUS х75а</t>
  </si>
  <si>
    <t>инв.30612172</t>
  </si>
  <si>
    <t>2.4.2489</t>
  </si>
  <si>
    <t>Конвектор электрический Electrolux ECH/AG-1000 MFR</t>
  </si>
  <si>
    <t>2.4.2490</t>
  </si>
  <si>
    <t>Насос 1Д 315-71 с двигателем</t>
  </si>
  <si>
    <t>инв.13601372</t>
  </si>
  <si>
    <t>2.4.2491</t>
  </si>
  <si>
    <t>инв.2061065. В комплекте: ПК Crede Home Start II, монитор TFT 21,5 " Philips (черный), клавиатура Exegate, манипулятор Exegate (черная) оптическая</t>
  </si>
  <si>
    <t>2.4.2492</t>
  </si>
  <si>
    <t>МФУ HP Color Laser Jet Pro 100 M 176n</t>
  </si>
  <si>
    <t>инв.2061066. Принтер/копир/сканер цветной лазерный</t>
  </si>
  <si>
    <t>2.4.2493</t>
  </si>
  <si>
    <t>МФУ HP  LaserJet Pro M125г</t>
  </si>
  <si>
    <t>2.4.2494</t>
  </si>
  <si>
    <t>Настенный экран Lumien Eco Picture</t>
  </si>
  <si>
    <t>инв.10104081</t>
  </si>
  <si>
    <t>2.4.2495</t>
  </si>
  <si>
    <t>Проектор EPSON EB-S04</t>
  </si>
  <si>
    <t>инв.10104082</t>
  </si>
  <si>
    <t>2.4.2496</t>
  </si>
  <si>
    <t>Триммер бензиновый PATRIOT</t>
  </si>
  <si>
    <t>инв.101041018. Серийный номер - 001. Вес - 7 кг.</t>
  </si>
  <si>
    <t>2.4.2498</t>
  </si>
  <si>
    <t>Насос дренажный ЗУБР ЗАПГ-1100-С</t>
  </si>
  <si>
    <t>Погружной</t>
  </si>
  <si>
    <t>2.4.2499</t>
  </si>
  <si>
    <t>Устройство разогрева вязких сред УРВС(Д)-1</t>
  </si>
  <si>
    <t>инв.13601454</t>
  </si>
  <si>
    <t>2.4.2500</t>
  </si>
  <si>
    <t>Реостат баластный РБ-302</t>
  </si>
  <si>
    <t>2.4.2501</t>
  </si>
  <si>
    <t>МФУ Kyocera FS-1125 MFP</t>
  </si>
  <si>
    <t>инв.10134134</t>
  </si>
  <si>
    <t>2.4.2502</t>
  </si>
  <si>
    <t>Принтер Kyocera FS-1040</t>
  </si>
  <si>
    <t>инв.10134135</t>
  </si>
  <si>
    <t>2.4.2503</t>
  </si>
  <si>
    <t>Снегоуборщик GST 60-S PRORAB</t>
  </si>
  <si>
    <t>инв.10134137</t>
  </si>
  <si>
    <t>2.4.2504</t>
  </si>
  <si>
    <t>Ноутбук ASER</t>
  </si>
  <si>
    <t>2.4.2505</t>
  </si>
  <si>
    <t>Микросистема Rolsen RMD-200</t>
  </si>
  <si>
    <t>инв.10104083. DVD/CD</t>
  </si>
  <si>
    <t>2.4.2506</t>
  </si>
  <si>
    <t>Принтер Pantum Р2500W</t>
  </si>
  <si>
    <t>инв.902246</t>
  </si>
  <si>
    <t>2.4.2507</t>
  </si>
  <si>
    <t>Емкость б/у</t>
  </si>
  <si>
    <t>инв.902268</t>
  </si>
  <si>
    <t>2.4.2508</t>
  </si>
  <si>
    <t>Электрическая тепловая завеса Neoclina ТЗС-610</t>
  </si>
  <si>
    <t>для поста охраны</t>
  </si>
  <si>
    <t>2.4.2509</t>
  </si>
  <si>
    <t>Сучкорез Husgvarna 140</t>
  </si>
  <si>
    <t>2.4.2510</t>
  </si>
  <si>
    <t>Краскопульт Ставр КЭ-800</t>
  </si>
  <si>
    <t>2.4.2511</t>
  </si>
  <si>
    <t>Перфоратор П-30/900 ЭР (кейс)</t>
  </si>
  <si>
    <t>2.4.2512</t>
  </si>
  <si>
    <t>Ноутбук LENOVO Idea Pad</t>
  </si>
  <si>
    <t>инв.10104720</t>
  </si>
  <si>
    <t>2.4.2513</t>
  </si>
  <si>
    <t>Сканер Epson Work-forse DS-520</t>
  </si>
  <si>
    <t>2.4.2514</t>
  </si>
  <si>
    <t>Принтер Ricoh SP210</t>
  </si>
  <si>
    <t>2.4.2516</t>
  </si>
  <si>
    <t>Пожарная сигнализация, система оповещения "Гранит-8"</t>
  </si>
  <si>
    <t>2.4.2517</t>
  </si>
  <si>
    <t>2.4.2519</t>
  </si>
  <si>
    <t xml:space="preserve">Проектор AcerX113P </t>
  </si>
  <si>
    <t>инв.10104359</t>
  </si>
  <si>
    <t>2.4.2520</t>
  </si>
  <si>
    <t>Пылесос Magnit RMV-1636</t>
  </si>
  <si>
    <t>инв.1632014</t>
  </si>
  <si>
    <t>2.4.2521</t>
  </si>
  <si>
    <t>Ноутбук Deil Inspiron</t>
  </si>
  <si>
    <t>инв.10104721</t>
  </si>
  <si>
    <t>2.4.2523</t>
  </si>
  <si>
    <t>МФУ HP Laser Jet Pro MFP M132</t>
  </si>
  <si>
    <t>инв.101041019</t>
  </si>
  <si>
    <t>2.4.2524</t>
  </si>
  <si>
    <t>инв.101041020-21</t>
  </si>
  <si>
    <t>2.4.2525</t>
  </si>
  <si>
    <t>Винтовой компрессор DL-3,0/8-RA</t>
  </si>
  <si>
    <t>инв.13601458. Зав.номер 16060112</t>
  </si>
  <si>
    <t>2.4.2526</t>
  </si>
  <si>
    <t>Насос 1К150-125-315</t>
  </si>
  <si>
    <t>инв.13601459</t>
  </si>
  <si>
    <t>2.4.2527</t>
  </si>
  <si>
    <t>Турникет полуавтоматический SA-301</t>
  </si>
  <si>
    <t>инв.13601460</t>
  </si>
  <si>
    <t>2.4.2528</t>
  </si>
  <si>
    <t>Микроконтроллерный блок защиты присоединений МКЗП-М1.1</t>
  </si>
  <si>
    <t>2.4.2529</t>
  </si>
  <si>
    <t>2017</t>
  </si>
  <si>
    <t>инв.10104089</t>
  </si>
  <si>
    <t>2.4.2530</t>
  </si>
  <si>
    <t>инв. Радиостанция Аргут16 каналов</t>
  </si>
  <si>
    <t>2.4.2531</t>
  </si>
  <si>
    <t>Антенна параболическая М5 400</t>
  </si>
  <si>
    <t>2.4.2532</t>
  </si>
  <si>
    <t>МФУ Brother DCP-7051</t>
  </si>
  <si>
    <t>инв.204</t>
  </si>
  <si>
    <t>2.4.2533</t>
  </si>
  <si>
    <t>Ноутбук Acer Aspire ES-531-CLK 15,6</t>
  </si>
  <si>
    <t>инв.1004205</t>
  </si>
  <si>
    <t>2.4.2534</t>
  </si>
  <si>
    <t xml:space="preserve">Агрегат СМ 100-65-200/4 с электродвигателем </t>
  </si>
  <si>
    <t>инв.19/39-001001. КНС-5</t>
  </si>
  <si>
    <t>2.4.2535</t>
  </si>
  <si>
    <t>Установка ультрофиолетовая VAN Erp</t>
  </si>
  <si>
    <t>инв.785</t>
  </si>
  <si>
    <t>2.4.2536</t>
  </si>
  <si>
    <t>Волосоловка КАР Kriptol RKA 090.A</t>
  </si>
  <si>
    <t>инв.786</t>
  </si>
  <si>
    <t>2.4.2537</t>
  </si>
  <si>
    <t>Теплообменник 40 кВт</t>
  </si>
  <si>
    <t>инв.787</t>
  </si>
  <si>
    <t>2.4.2538</t>
  </si>
  <si>
    <t>Термостат к теплообменнику 16А</t>
  </si>
  <si>
    <t>инв.788</t>
  </si>
  <si>
    <t>2.4.2539</t>
  </si>
  <si>
    <t>Фильтровальная установка</t>
  </si>
  <si>
    <t>инв.782. д.900мм, верхнее присоединение</t>
  </si>
  <si>
    <t>2.4.2540</t>
  </si>
  <si>
    <t>Насос дозир.мембранный РКХ-МА/А 2-6 230V</t>
  </si>
  <si>
    <t>инв.783</t>
  </si>
  <si>
    <t>2.4.2542</t>
  </si>
  <si>
    <t>Видеокамера IP</t>
  </si>
  <si>
    <t>шар, цилиндрическая "день-ночь"</t>
  </si>
  <si>
    <t>2.4.2543</t>
  </si>
  <si>
    <t>инв.10104375.Зав. №  V 01693 17</t>
  </si>
  <si>
    <t>2.4.2544</t>
  </si>
  <si>
    <t xml:space="preserve">Моноблок PowerCoolP2158 </t>
  </si>
  <si>
    <t>В составе: моноблок PowerCoolP2158; пакет прикладных офисных программ MicrocoftOffice; клавиатура адаптированная беспроводная PretorianClevy; джойстик компьютерный беспроводной PretorianJoystickSimplyWorks; кнопка компьютерная беспроводная PretorianSimplyWorksSwitch 75; ресивер для беспроводной связи (USB) PretorianSimplyWorksReseive; инфракрасные наушники PhilipsSHC1300; комплект программного обеспечения "Логопед"</t>
  </si>
  <si>
    <t>2.4.2545</t>
  </si>
  <si>
    <t>рычажная г/п 2т высота 3м, цепная HSZ-J г/п 1т(6м)</t>
  </si>
  <si>
    <t>2.4.2546</t>
  </si>
  <si>
    <t>Приемно-контрольный охранно-пожарный прибор "Гранит-12"</t>
  </si>
  <si>
    <t>2.4.2547</t>
  </si>
  <si>
    <t>ККМ "ЭКР"-2102К-Ф (без фискального накопителя ФН-1)</t>
  </si>
  <si>
    <t>инв.847</t>
  </si>
  <si>
    <t>2.4.2548</t>
  </si>
  <si>
    <t>Фискальный накопитель "ФН-1" в составе с ККТ "он-лайн"</t>
  </si>
  <si>
    <t>инв.848</t>
  </si>
  <si>
    <t>2.4.2549</t>
  </si>
  <si>
    <t>Шлифмашина угловая УШМ-230</t>
  </si>
  <si>
    <t>2.4.2550</t>
  </si>
  <si>
    <t>Мотокоса Т333/09-1,23</t>
  </si>
  <si>
    <t>2.4.2551</t>
  </si>
  <si>
    <t>Плеер DVD/MP3/MP4 LG D547H</t>
  </si>
  <si>
    <t>инв.3120215</t>
  </si>
  <si>
    <t>2.4.2552</t>
  </si>
  <si>
    <t>Монитор HP 23,8"</t>
  </si>
  <si>
    <t>инв.3120216. Цвет черный, 1920*1080</t>
  </si>
  <si>
    <t>2.4.2553</t>
  </si>
  <si>
    <t>Расходомер ПРЭМ-32-ГС-LO-O-O-D (сэндвич)</t>
  </si>
  <si>
    <t>2.4.2554</t>
  </si>
  <si>
    <t>Турник брусья скамья для пресса</t>
  </si>
  <si>
    <t>инв.3061105</t>
  </si>
  <si>
    <t>2.4.2555</t>
  </si>
  <si>
    <t>Тренажер жим ногами</t>
  </si>
  <si>
    <t>инв.3061106</t>
  </si>
  <si>
    <t>2.4.2556</t>
  </si>
  <si>
    <t>Тренажер шаговый</t>
  </si>
  <si>
    <t>инв.3061107</t>
  </si>
  <si>
    <t>2.4.2557</t>
  </si>
  <si>
    <t>Тренажер жим от груди</t>
  </si>
  <si>
    <t>инв.3061108</t>
  </si>
  <si>
    <t>2.4.2558</t>
  </si>
  <si>
    <t>Тренажер жим верхний</t>
  </si>
  <si>
    <t>инв.3061109</t>
  </si>
  <si>
    <t>2.4.2559</t>
  </si>
  <si>
    <t>Насос СМ 200-150-400-4 без двигателя</t>
  </si>
  <si>
    <t>инв.13601479. Чугун</t>
  </si>
  <si>
    <t>2.4.2560</t>
  </si>
  <si>
    <t>Насос СМ 150-125-315-4 без двигателя</t>
  </si>
  <si>
    <t>инв.13601480-81. Чугун</t>
  </si>
  <si>
    <t>2.4.2561</t>
  </si>
  <si>
    <t>инв.13601482. Чугун</t>
  </si>
  <si>
    <t>2.4.2562</t>
  </si>
  <si>
    <t>Вентилятор ВКР-5</t>
  </si>
  <si>
    <t>2.4.2563</t>
  </si>
  <si>
    <t>УКВ радиостанция в комплекте</t>
  </si>
  <si>
    <t>В комплекте: антенна OPEK VH-2201-1 шт.; аккумуляторная батарея SECURITY FORCE -1 шт.; радиостанция ALINCO -1 шт.; блок бесперебойного питания "Волна-ББП 3/20" - 1 шт.</t>
  </si>
  <si>
    <t>2.4.2564</t>
  </si>
  <si>
    <t xml:space="preserve">Насос АХ 3/15-Е-СД </t>
  </si>
  <si>
    <t>инв.13601483. Двигатель АИМУ80А2У1 IM1081 1,5/3000 380В. Зав.номер насоса № 124, зав.номер двигателя № 41232.</t>
  </si>
  <si>
    <t>2.4.2565</t>
  </si>
  <si>
    <t>Мини АТС</t>
  </si>
  <si>
    <t>инв.10104138. В комплекте: OFU 48/80 комплект связи с PC через USB (АТС), В80 Базовый блок АТС MP80 на 10 универсальных платомест, Модуль 2СЛ+6АЛ MP 48/80 19, Модуль 4СТА MP48/80 19, Модуль 8 АЛ MP48/80 19</t>
  </si>
  <si>
    <t>2.4.2566</t>
  </si>
  <si>
    <t>Системный телефон Maxicom SNA20W</t>
  </si>
  <si>
    <t>инв.10104139-10104140</t>
  </si>
  <si>
    <t>2.4.2567</t>
  </si>
  <si>
    <t>Теплосчетчик СПТ-941-2К</t>
  </si>
  <si>
    <t>2.4.2568</t>
  </si>
  <si>
    <t>Щит управления системой фильтрации</t>
  </si>
  <si>
    <t>инв.851</t>
  </si>
  <si>
    <t>2.4.2569</t>
  </si>
  <si>
    <t xml:space="preserve">Аккумуляторная дрель ДА 12Л-2к </t>
  </si>
  <si>
    <t>инв.    Вихрь.</t>
  </si>
  <si>
    <t>2.4.2570</t>
  </si>
  <si>
    <t>Проектор AcerX115</t>
  </si>
  <si>
    <t xml:space="preserve">инв.10104364. </t>
  </si>
  <si>
    <t>2.4.2571</t>
  </si>
  <si>
    <t>Ноутбук Asus</t>
  </si>
  <si>
    <t>инв.10104363</t>
  </si>
  <si>
    <t>2.4.2572</t>
  </si>
  <si>
    <t>Клапан КСТ-80/52.Б с блоком управления ТРМ32-Щ4.01</t>
  </si>
  <si>
    <t>инв.13601484</t>
  </si>
  <si>
    <t>2.4.2573</t>
  </si>
  <si>
    <t>Детектор определения подлинности валют и рублей</t>
  </si>
  <si>
    <t>2.4.2574</t>
  </si>
  <si>
    <t>Прибор приемно-контрольный "КВАРЦ"</t>
  </si>
  <si>
    <t>инв.3120271</t>
  </si>
  <si>
    <t>2.4.2575</t>
  </si>
  <si>
    <t>Тахограф  "Штрих-Тахо RUS"</t>
  </si>
  <si>
    <t>инв.10104377. Исп.15 SM</t>
  </si>
  <si>
    <t>2.4.2576</t>
  </si>
  <si>
    <t>МФУ (принтер/сканер/копир)</t>
  </si>
  <si>
    <t>инв.209. Pantium M6500</t>
  </si>
  <si>
    <t>2.4.2577</t>
  </si>
  <si>
    <t>Проектор ViewSonic</t>
  </si>
  <si>
    <t>инв.210.</t>
  </si>
  <si>
    <t>2.4.2578</t>
  </si>
  <si>
    <t>Экран Lumien Eco  на штативе</t>
  </si>
  <si>
    <t>инв.211. с возможностью настенного крепления</t>
  </si>
  <si>
    <t>2.4.2579</t>
  </si>
  <si>
    <t xml:space="preserve">Ноутбук Asus </t>
  </si>
  <si>
    <t>инв.212</t>
  </si>
  <si>
    <t>2.4.2580</t>
  </si>
  <si>
    <t>Система видеонаблюдения территории футбольного поля</t>
  </si>
  <si>
    <t>инв.3061117. В составе: регистратор компактный 4-х канальны- 1 шт.; видеокамера TC22W NOVICAM- 2 шт.; жесткий диск - 2 шт.</t>
  </si>
  <si>
    <t>2.4.2581</t>
  </si>
  <si>
    <t>инв.3612183</t>
  </si>
  <si>
    <t>2.4.2582</t>
  </si>
  <si>
    <t>Ноутбук Samsung NP305V</t>
  </si>
  <si>
    <t>инв.36132184</t>
  </si>
  <si>
    <t>2.4.2583</t>
  </si>
  <si>
    <t>МФУ (принтер/сканер/копир) HP LaserJet Pro</t>
  </si>
  <si>
    <t>инв.3612185</t>
  </si>
  <si>
    <t>2.4.2584</t>
  </si>
  <si>
    <t>Принтер Epson L132</t>
  </si>
  <si>
    <t>инв.3612186</t>
  </si>
  <si>
    <t>2.4.2585</t>
  </si>
  <si>
    <t>Проектор Aser X115 DLP</t>
  </si>
  <si>
    <t>инв.101041022</t>
  </si>
  <si>
    <t>2.4.2586</t>
  </si>
  <si>
    <t>инв.101041023- 24. С треногой</t>
  </si>
  <si>
    <t>2.4.2587</t>
  </si>
  <si>
    <t>Машина протирочная резальная</t>
  </si>
  <si>
    <t>инв.10104378. Размеры: 600*340*650</t>
  </si>
  <si>
    <t>2.4.2588</t>
  </si>
  <si>
    <t>Монитор Samsung Sync Master 943 N</t>
  </si>
  <si>
    <t>инв.3612189</t>
  </si>
  <si>
    <t>2.4.2589</t>
  </si>
  <si>
    <t>Системный блок Prestige</t>
  </si>
  <si>
    <t>инв.3612190</t>
  </si>
  <si>
    <t>2.4.2590</t>
  </si>
  <si>
    <t>Мясорубка ТМ-32М</t>
  </si>
  <si>
    <t>инв.10104723. Из н/ж стали, габариты 560*460*430.</t>
  </si>
  <si>
    <t>2.4.2591</t>
  </si>
  <si>
    <t xml:space="preserve">Система видеонаблюдения </t>
  </si>
  <si>
    <t>инв.10104075.  В комплекте: видеокамера цв.ул. Novicam FC13W день/ночь - 3 шт., видеорегистратор 8-ми кан.HiWatch- 1 шт., маршрутизатор ZyXEL-1 шт., накопитель HDD SATA-III - 1 шт., прибор приемно-контрольный " Гранит" - 1 шт., шкаф монтажный ЩМП-2-0 - 1 шт.</t>
  </si>
  <si>
    <t>МФУ Ricoh LESP</t>
  </si>
  <si>
    <t>инв.36331</t>
  </si>
  <si>
    <t>2.4.2592</t>
  </si>
  <si>
    <t xml:space="preserve">Ноутбук ASUS  </t>
  </si>
  <si>
    <t>инв.10104376. Pentium N4200</t>
  </si>
  <si>
    <t>2.4.2593</t>
  </si>
  <si>
    <t>Персональный компьютер ИС Стандарт</t>
  </si>
  <si>
    <t>инв.10134140. AMD, монитор Philips 21,5"</t>
  </si>
  <si>
    <t>2.4.2594</t>
  </si>
  <si>
    <t>инв.10134142, 10134145, 10134147, 10134148. AMD</t>
  </si>
  <si>
    <t>инв.        AMD</t>
  </si>
  <si>
    <t>2.4.2595</t>
  </si>
  <si>
    <t xml:space="preserve"> Монитор Philips 21,5"</t>
  </si>
  <si>
    <t>инв.10134143, 10104146</t>
  </si>
  <si>
    <t>2.4.2596</t>
  </si>
  <si>
    <t>МФУ лазерный H PLaserJet Pro</t>
  </si>
  <si>
    <t>инв.10134141, 10134144</t>
  </si>
  <si>
    <t>2.4.2597</t>
  </si>
  <si>
    <t>Система видеонаблюдения</t>
  </si>
  <si>
    <t xml:space="preserve">инв.3061119. В комплекте: регистратор компактный 8-канал.- 1 шт.; видеокамера TC22W NOVIKAM PRO-2.1- 2 шт.; коробка распред.- 2 шт.; жесткий диск- 1 шт. </t>
  </si>
  <si>
    <t>2.4.2598</t>
  </si>
  <si>
    <t>инв.3061120. Прибор адресный охранно-пожарный ВС-ПК "Лавина"- 1 шт.; оповещатель световой со звуковым сигнализатором - 1шт.</t>
  </si>
  <si>
    <t>2.4.2599</t>
  </si>
  <si>
    <t>Щетка коммунальная (НТУ-2,0М) (Т-40) м с увлажнителем</t>
  </si>
  <si>
    <t>инв.00-000110</t>
  </si>
  <si>
    <t>2.4.2600</t>
  </si>
  <si>
    <t>GSM сигнализация "Express GSM"</t>
  </si>
  <si>
    <t>Ул.Северная,2 водозабор</t>
  </si>
  <si>
    <t>2.4.2601</t>
  </si>
  <si>
    <t>Газоанализатор СГК-101М "SOLER"</t>
  </si>
  <si>
    <t>ТЭЦ</t>
  </si>
  <si>
    <t>2.4.2602</t>
  </si>
  <si>
    <t>Водокольцевой вакуумный насос ВВН1-25 с двигвтелем 55 кВт/750 об.мин.</t>
  </si>
  <si>
    <t>2.4.2603</t>
  </si>
  <si>
    <t>Насосный агрегат 1КС 50-55 с двигателем 15 кВт/3000 об.мин.</t>
  </si>
  <si>
    <t>2.4.2604</t>
  </si>
  <si>
    <t>Насосный агрегат Д 320-50 с эл.двигателем 75 кВт/1500 об.мин.</t>
  </si>
  <si>
    <t>2.4.2605</t>
  </si>
  <si>
    <t>Электрокипятильник КНЭ 100-01</t>
  </si>
  <si>
    <t>инв.10104075. Н/ж</t>
  </si>
  <si>
    <t>2.4.2606</t>
  </si>
  <si>
    <t>Инвертор сварочный IN 206 LVP</t>
  </si>
  <si>
    <t>2.4.2607</t>
  </si>
  <si>
    <t>Персональный компьютер DNS Office Celeron J3060</t>
  </si>
  <si>
    <t>инв.10104379</t>
  </si>
  <si>
    <t xml:space="preserve">Комитет администрации города Яровое по образованию </t>
  </si>
  <si>
    <t>2.4.2608</t>
  </si>
  <si>
    <t>ККМ ЭКР-2102К-Ф (без "ФН-1")</t>
  </si>
  <si>
    <t>инв.1.101.34.00140</t>
  </si>
  <si>
    <t>2.4.2609</t>
  </si>
  <si>
    <t>Мойка высокого давления Hammer Flex MVD1600 1600B</t>
  </si>
  <si>
    <t>инв.19/39-001059</t>
  </si>
  <si>
    <t>2.4.2610</t>
  </si>
  <si>
    <t>Портативный цифровой рефлектометр РЕЙС-105М1</t>
  </si>
  <si>
    <t>инв.13601519</t>
  </si>
  <si>
    <t>2.4.2611</t>
  </si>
  <si>
    <t>Радиосистема тревожной сигнализации "Лидер"</t>
  </si>
  <si>
    <t>инв.10104993</t>
  </si>
  <si>
    <t>2.4.2612</t>
  </si>
  <si>
    <t>инв.10104461</t>
  </si>
  <si>
    <t>МБОУ СОШ №14</t>
  </si>
  <si>
    <t>2.4.2613</t>
  </si>
  <si>
    <t>Принтер HP Laser Jet Pro M 104а</t>
  </si>
  <si>
    <t>инв.10104378.</t>
  </si>
  <si>
    <t>2.4.2614</t>
  </si>
  <si>
    <t>Тахограф АТОЛ Drive 5c СКЗИ (без GPRS)</t>
  </si>
  <si>
    <t>инв.ВА0000000095</t>
  </si>
  <si>
    <t>2.4.2615</t>
  </si>
  <si>
    <t>Видеонаблюдение</t>
  </si>
  <si>
    <t>инв.3612191. Видеокамера цветная уличная HiWatch - 2 шт., видеокамера уличная Novicam - 1 шт.</t>
  </si>
  <si>
    <t>2.4.2616</t>
  </si>
  <si>
    <t>Трассоискатель "Успех АГ-528.60Н"</t>
  </si>
  <si>
    <t>инв.13601525</t>
  </si>
  <si>
    <t>2.4.2617</t>
  </si>
  <si>
    <t>инв.101041025</t>
  </si>
  <si>
    <t>2.4.2618</t>
  </si>
  <si>
    <t>Электропривод ИРБИ 823-15-04 УХЛЗ,1 IP54</t>
  </si>
  <si>
    <t>инв.13601526</t>
  </si>
  <si>
    <t>2.4.2619</t>
  </si>
  <si>
    <t>Световое оборудование для уличной сцены</t>
  </si>
  <si>
    <t>2.4.2620</t>
  </si>
  <si>
    <t>Принтер Epson L312</t>
  </si>
  <si>
    <t>инв.10104994</t>
  </si>
  <si>
    <t>2.4.2621</t>
  </si>
  <si>
    <t>Насосный агрегат СМ-125-100-250/4</t>
  </si>
  <si>
    <t>инв.13601532</t>
  </si>
  <si>
    <t>2.4.2622</t>
  </si>
  <si>
    <t>Насосный агрегат СМ-150-125-315/4</t>
  </si>
  <si>
    <t>инв.13601533</t>
  </si>
  <si>
    <t>2.4.2623</t>
  </si>
  <si>
    <t>Насосный агрегат СМ-100-65-200/4</t>
  </si>
  <si>
    <t>инв.136001534</t>
  </si>
  <si>
    <t>2.4.2624</t>
  </si>
  <si>
    <t>Насосный агрегат ЭЦВ-10-65-110</t>
  </si>
  <si>
    <t>инв.13601535-36</t>
  </si>
  <si>
    <t>2.4.2625</t>
  </si>
  <si>
    <t>Насосный агрегат ЭЦВ-8-40-60</t>
  </si>
  <si>
    <t>инв.13601537-40</t>
  </si>
  <si>
    <t>2.4.2626</t>
  </si>
  <si>
    <t>Насосный агрегат ЭЦВ-8-40-60н</t>
  </si>
  <si>
    <t>инв.13601541</t>
  </si>
  <si>
    <t>2.4.2627</t>
  </si>
  <si>
    <t>Ноутбук HP 15</t>
  </si>
  <si>
    <t>инв.10104381</t>
  </si>
  <si>
    <t>2.4.2628</t>
  </si>
  <si>
    <t>Сканер Canon Canoscan LIDE 120</t>
  </si>
  <si>
    <t>инв.19-3231354</t>
  </si>
  <si>
    <t>2.4.2629</t>
  </si>
  <si>
    <t>Электрокаменка ЭКМ-15</t>
  </si>
  <si>
    <t>инв.869. Нерж.</t>
  </si>
  <si>
    <t>2.4.2630</t>
  </si>
  <si>
    <t>ПУЭКМ 18 (микропроцессорное исполнение)</t>
  </si>
  <si>
    <t>инв.870</t>
  </si>
  <si>
    <t>2.4.2631</t>
  </si>
  <si>
    <t xml:space="preserve">Системный блок Progress </t>
  </si>
  <si>
    <t>Intel Pentium G4560. 2C4T3,5/3Mb)/H110/4GbDDR4/SSD512Gb/Ihdg610(D-SUB+DVI)</t>
  </si>
  <si>
    <t>2.4.2632</t>
  </si>
  <si>
    <t>Монитор Acer 24</t>
  </si>
  <si>
    <t>V246HLbmd черный TN+film LED 5 ms 16:9DVI M/M матовая 250cd 1920х1080 D-Sub FHD  3,9кг</t>
  </si>
  <si>
    <t>2.4.2633</t>
  </si>
  <si>
    <t xml:space="preserve">МФУ лазерное Kyocera  </t>
  </si>
  <si>
    <t>M2635dn (A4, P/C/S/F, 35 стр/мин, 512 Mb, USB 2.0, Ethernet, 1200х1200 dpi, автопод./тонер)</t>
  </si>
  <si>
    <t>2.4.2634</t>
  </si>
  <si>
    <t xml:space="preserve">Источник бесперебойного питания Ippon Back Power Pro </t>
  </si>
  <si>
    <t>LCD 800 Euro 480 Вт 800ВА</t>
  </si>
  <si>
    <t>2.4.2635</t>
  </si>
  <si>
    <t xml:space="preserve">Средство активной защиты информации от утечки </t>
  </si>
  <si>
    <t>за счет ПЭМИН Соната -РЗ.1</t>
  </si>
  <si>
    <t>2.4.2636</t>
  </si>
  <si>
    <t>Право на использование (СЗИ НСД)</t>
  </si>
  <si>
    <t xml:space="preserve"> с технической поддержкой на 3 года</t>
  </si>
  <si>
    <t>2.4.2637</t>
  </si>
  <si>
    <t>Dr.Web для бизнеса сертифицированная версия 10</t>
  </si>
  <si>
    <t>2.4.2638</t>
  </si>
  <si>
    <t xml:space="preserve">Dr.Web ® Desktop Security Suite (AB ) Программное обеспечение </t>
  </si>
  <si>
    <t>3 года</t>
  </si>
  <si>
    <t>2.4.2639</t>
  </si>
  <si>
    <t>Сетевой фильтр Buro 500SL-1,5</t>
  </si>
  <si>
    <t>1,5м (5 розеток), серый</t>
  </si>
  <si>
    <t>2.4.2640</t>
  </si>
  <si>
    <t xml:space="preserve">Клавиатура Logitech Y-U0009 </t>
  </si>
  <si>
    <t>USB, черный</t>
  </si>
  <si>
    <t>2.4.2641</t>
  </si>
  <si>
    <t>Мышь Logitech M-U0026</t>
  </si>
  <si>
    <t>USB, черный оптическая</t>
  </si>
  <si>
    <t>2.4.2642</t>
  </si>
  <si>
    <t>Тонер-картридж Kyocera   (ТК-1150)</t>
  </si>
  <si>
    <t>2.4.2643</t>
  </si>
  <si>
    <t>Насосный агрегат НМШ 32-10-18/6-1У3</t>
  </si>
  <si>
    <t>инв.13601555</t>
  </si>
  <si>
    <t>2.4.2644</t>
  </si>
  <si>
    <t>Крытый тренажерный комплекс</t>
  </si>
  <si>
    <t>инв. В комплекте: рукоход- 2 шт., шведская стенка - 2 шт., кольца гимнастические - 1 пара, турник - 1 шт., брусья - 1 шт., турник для занятий узким захватом - 1 шт., тренажер "скамья для укрепления мышц живота" - 1 шт.</t>
  </si>
  <si>
    <t>2.4.2645</t>
  </si>
  <si>
    <t>инв.3061125</t>
  </si>
  <si>
    <t>2.4.2646</t>
  </si>
  <si>
    <t>Насосный агрегат АХ 3/15</t>
  </si>
  <si>
    <t>инв.19/37001035</t>
  </si>
  <si>
    <t>2.4.2647</t>
  </si>
  <si>
    <t>Видеокамера цифровая Panasonik AG-UX90</t>
  </si>
  <si>
    <t>инв.4.101.34.00145</t>
  </si>
  <si>
    <t>2.4.2648</t>
  </si>
  <si>
    <t>Узел учета потребления артезианской воды в ТЭЦ</t>
  </si>
  <si>
    <t>инв.13601557</t>
  </si>
  <si>
    <t>2.4.2649</t>
  </si>
  <si>
    <t>инв.872. Корпус нерж.</t>
  </si>
  <si>
    <t>2.4.2650</t>
  </si>
  <si>
    <t>инв.871</t>
  </si>
  <si>
    <t>2.4.2652</t>
  </si>
  <si>
    <t>Ноутбук HP 17</t>
  </si>
  <si>
    <t>инв.10104206</t>
  </si>
  <si>
    <t>2.4.2653</t>
  </si>
  <si>
    <t>Проектор  Acer X118AH</t>
  </si>
  <si>
    <t>инв.10104207</t>
  </si>
  <si>
    <t>2.4.2654</t>
  </si>
  <si>
    <t>Проектор  Acer X118</t>
  </si>
  <si>
    <t>инв.10104208</t>
  </si>
  <si>
    <t>инв.10104379. Прибор присмотро-контрольный "Гранит- 12Л" - 1 шт., видеокамера Novicam FC- 9 шт., видеорегистратор- 1 шт., накопитель - 1 шт.</t>
  </si>
  <si>
    <t>2.4.2655</t>
  </si>
  <si>
    <t>инв.10104382. Прибор приемно-контрольный "Гранит- 12Л" - 1 шт., видеокамера Novicam FC- 9 шт., видеорегистратор- 1 шт., накопитель - 1 шт.</t>
  </si>
  <si>
    <t>2.4.2656</t>
  </si>
  <si>
    <t>инв.10104381. Прибор приемно-контрольный "Гранит- 12Л" - 1 шт., видеокамера Novicam FC- 9 шт., видеорегистратор- 1 шт., накопитель - 1 шт.</t>
  </si>
  <si>
    <t>2.4.2657</t>
  </si>
  <si>
    <t>Панель оператора МTV-100</t>
  </si>
  <si>
    <t>инв.19/39-001084</t>
  </si>
  <si>
    <t>2.4.2658</t>
  </si>
  <si>
    <t>Насос дренажный  "Вихрь ФН" 1500л</t>
  </si>
  <si>
    <t>инв.19/19-000001</t>
  </si>
  <si>
    <t>2.4.2659</t>
  </si>
  <si>
    <t>Шкаф холодильный среднетемпературный POLAIR CM 107-S</t>
  </si>
  <si>
    <t>2.4.2660</t>
  </si>
  <si>
    <t>Мультимедийный проектор с объективом и мультимедийным процессором BARCO</t>
  </si>
  <si>
    <t>инв.6Г00000000000000000000023</t>
  </si>
  <si>
    <t>2.4.2661</t>
  </si>
  <si>
    <t xml:space="preserve">GetD GK402  активная 3D cистема </t>
  </si>
  <si>
    <t>инв.6Г00000000000000000000024</t>
  </si>
  <si>
    <t>2.4.2662</t>
  </si>
  <si>
    <t>Насосный агрегат ЛМ80-50/32-С с эл.двигателем 7,5/3000</t>
  </si>
  <si>
    <t>инв.13601559. Зав.№ П25. Марка эл.двиг.-АИР 112 М2 ЖБО1 У2</t>
  </si>
  <si>
    <t>2.4.2663</t>
  </si>
  <si>
    <t>Тренажер Гребля</t>
  </si>
  <si>
    <t>инв.3061127</t>
  </si>
  <si>
    <t>2.4.2664</t>
  </si>
  <si>
    <t>Тренажер Маятник</t>
  </si>
  <si>
    <t>инв.3061128</t>
  </si>
  <si>
    <t>2.4.2665</t>
  </si>
  <si>
    <t>Тренажер Жим от груди</t>
  </si>
  <si>
    <t>инв.3061129</t>
  </si>
  <si>
    <t>2.4.2666</t>
  </si>
  <si>
    <t>Электродвигатель MTF 312-8У1 IM1001</t>
  </si>
  <si>
    <t>инв.13601664</t>
  </si>
  <si>
    <t>2.4.2667</t>
  </si>
  <si>
    <t>Проектор ACER BS-312</t>
  </si>
  <si>
    <t>2.4.2668</t>
  </si>
  <si>
    <t>Проектор ACER Х118</t>
  </si>
  <si>
    <t>2.4.2669</t>
  </si>
  <si>
    <t>Проектор BenQ MS506</t>
  </si>
  <si>
    <t>2.4.2670</t>
  </si>
  <si>
    <t>инв.10104367</t>
  </si>
  <si>
    <t>2.4.2671</t>
  </si>
  <si>
    <t>Персональный компьютер IRU</t>
  </si>
  <si>
    <t>инв.101040994</t>
  </si>
  <si>
    <t>инв.10104379, 80</t>
  </si>
  <si>
    <t>2.4.2672</t>
  </si>
  <si>
    <t>инв.10104368, 69</t>
  </si>
  <si>
    <t>2.4.2673</t>
  </si>
  <si>
    <t>инв.101041026-101041028</t>
  </si>
  <si>
    <t>Мобильное рабочее место GLX</t>
  </si>
  <si>
    <t>инв.101040997-101041008</t>
  </si>
  <si>
    <t>Точка доступа D-Link</t>
  </si>
  <si>
    <t>2.4.2674</t>
  </si>
  <si>
    <t>Окно проекционное огнестойкое</t>
  </si>
  <si>
    <t>инв.3612216</t>
  </si>
  <si>
    <t>2.4.2675</t>
  </si>
  <si>
    <t>Серверная стойка для оборудования</t>
  </si>
  <si>
    <t>инв.3612220</t>
  </si>
  <si>
    <t>2.4.2676</t>
  </si>
  <si>
    <t>Комплект звуковой аппаратуры</t>
  </si>
  <si>
    <t>инв.3612219. Состоит из: пассивная акустическая система EUROSOUND - 2 шт.; активная акустическая система EUROSOUND - 1 шт.; акустическая система центральный канал EUROSOUND - 2 шт.; акустика окружения EUROSOUND - 10 шт.; сабвуфер EUROSOUND - 1 шт.</t>
  </si>
  <si>
    <t>2.4.2677</t>
  </si>
  <si>
    <t>Программно-аппаратный комплекс продажи билетов</t>
  </si>
  <si>
    <t>инв.3612218</t>
  </si>
  <si>
    <t>2.4.2678</t>
  </si>
  <si>
    <t>Звуковое оборудование к серверной стойке</t>
  </si>
  <si>
    <t>инв.3612217. Состоит из: звукового процессора СР-750-Z - 1 шт.; усилитель мощности BEYRINGER INKUKE NU3000DSP -4 шт.</t>
  </si>
  <si>
    <t>2.4.2679</t>
  </si>
  <si>
    <t>Экран прямой проекции  AV Stumpfi</t>
  </si>
  <si>
    <t>инв.3612214. Размер 8,2*4,2 м.</t>
  </si>
  <si>
    <t>2.4.2680</t>
  </si>
  <si>
    <t>Сигнализация пожарно-охранная</t>
  </si>
  <si>
    <t>инв.3061131. Зал спортивных единоборств</t>
  </si>
  <si>
    <t>2.4.2681</t>
  </si>
  <si>
    <t>Ноутбук DNS W65OSJ</t>
  </si>
  <si>
    <t>2019</t>
  </si>
  <si>
    <t>инв.3612221</t>
  </si>
  <si>
    <t>2.4.2682</t>
  </si>
  <si>
    <t xml:space="preserve">Акустическая система тип 1 BEHRINGER EUROLIVE B115D </t>
  </si>
  <si>
    <t xml:space="preserve">инв.ВА00000523-525         </t>
  </si>
  <si>
    <t>2.4.2683</t>
  </si>
  <si>
    <t>Акустическая система тип 2 BEHRINGER EUROLIVE B115Pro</t>
  </si>
  <si>
    <t xml:space="preserve">инв.ВА00000526-527         </t>
  </si>
  <si>
    <t>2.4.2684</t>
  </si>
  <si>
    <t xml:space="preserve">Акустическая система тип 3 BEHRINGER EUROLIVE B115D </t>
  </si>
  <si>
    <t>2.4.2685</t>
  </si>
  <si>
    <t>Сабвуфер Electro-Voice TXT2181</t>
  </si>
  <si>
    <t xml:space="preserve">инв.ВА00000532-571         </t>
  </si>
  <si>
    <t>2.4.2686</t>
  </si>
  <si>
    <t>Микшерный пульт Behringer X1222</t>
  </si>
  <si>
    <t xml:space="preserve">инв.ВА00000534  </t>
  </si>
  <si>
    <t>2.4.2687</t>
  </si>
  <si>
    <t>Микшерный пульт MACKIE ProFX22</t>
  </si>
  <si>
    <t xml:space="preserve">инв.ВА00000535  </t>
  </si>
  <si>
    <t>2.4.2688</t>
  </si>
  <si>
    <t>Микшерный пульт YAMAHA MG16XU</t>
  </si>
  <si>
    <t>инв.ВА00000536</t>
  </si>
  <si>
    <t>2.4.2689</t>
  </si>
  <si>
    <t>Микрофон AKG c3000</t>
  </si>
  <si>
    <t>инв.ВА00000545</t>
  </si>
  <si>
    <t>2.4.2690</t>
  </si>
  <si>
    <t>Усилитель мощности BEHRINGER NU3000</t>
  </si>
  <si>
    <t>инв.ВА00000546-547</t>
  </si>
  <si>
    <t>2.4.2691</t>
  </si>
  <si>
    <t>Усилитель мощности BEHRINGER NU6000</t>
  </si>
  <si>
    <t>инв.ВА00000548-551</t>
  </si>
  <si>
    <t>2.4.2692</t>
  </si>
  <si>
    <t>Динамик типа 1 EIGHTEEN SOUND 15LW1401/8</t>
  </si>
  <si>
    <t>инв.ВА00000562-555</t>
  </si>
  <si>
    <t>2.4.2693</t>
  </si>
  <si>
    <t>Динамик типа 2 EIGHTEEN SOUND 18LW2400/8</t>
  </si>
  <si>
    <t>инв.ВА00000566-569</t>
  </si>
  <si>
    <t>2.4.2694</t>
  </si>
  <si>
    <t>Цифровой микшер ZOOM L-12</t>
  </si>
  <si>
    <t>инв.ВА00000570</t>
  </si>
  <si>
    <t>2.4.2695</t>
  </si>
  <si>
    <t>Проектор Dell P318S</t>
  </si>
  <si>
    <t>2.4.2696</t>
  </si>
  <si>
    <t>Проектор Acer X128H</t>
  </si>
  <si>
    <t>2.4.2697</t>
  </si>
  <si>
    <t>Проектор Acer GM512</t>
  </si>
  <si>
    <t>инв.10104995</t>
  </si>
  <si>
    <t>2.4.2698</t>
  </si>
  <si>
    <t>Системный блок (сервер)</t>
  </si>
  <si>
    <t>инв.ВА0000000572</t>
  </si>
  <si>
    <t>2.4.2699</t>
  </si>
  <si>
    <t>Фискальный регистратор "Атол" 25Ф</t>
  </si>
  <si>
    <t>2.4.2700</t>
  </si>
  <si>
    <t>Персональный компьютер Acer Vertion ES2730G</t>
  </si>
  <si>
    <t>инв.10104211</t>
  </si>
  <si>
    <t>2.4.2701</t>
  </si>
  <si>
    <t>Морозильный ларь "Бирюса" 260VK</t>
  </si>
  <si>
    <t>инв.10104384. Белый, с одной крышкой</t>
  </si>
  <si>
    <t>2.4.2702</t>
  </si>
  <si>
    <t>Погрузчик (ковш) ПКУ-0,8</t>
  </si>
  <si>
    <t>1994</t>
  </si>
  <si>
    <t>переведен из транспорта</t>
  </si>
  <si>
    <t>2.4.2703</t>
  </si>
  <si>
    <t>Светодиодный экран LEDsi</t>
  </si>
  <si>
    <t>инв.ВА0000000573</t>
  </si>
  <si>
    <t>2.4.2704</t>
  </si>
  <si>
    <t>Светодиодная голова EURO DJ</t>
  </si>
  <si>
    <t>инв.ВА0000000574 - 577</t>
  </si>
  <si>
    <t>2.4.2705</t>
  </si>
  <si>
    <t>Светодиодный прожектор Тип1 EURO DJ</t>
  </si>
  <si>
    <t>инв.ВА0000000578 - 583</t>
  </si>
  <si>
    <t>2.4.2706</t>
  </si>
  <si>
    <t>Светодиодный ультрафиолетовый прожектор EURO DJ</t>
  </si>
  <si>
    <t>инв.ВА0000000584 - 587</t>
  </si>
  <si>
    <t>2.4.2707</t>
  </si>
  <si>
    <t>Светодиодный прожектор Тип4 EURO DJ</t>
  </si>
  <si>
    <t>инв.ВА0000000588 - 589</t>
  </si>
  <si>
    <t>2.4.2708</t>
  </si>
  <si>
    <t>Светодиодный прожектор Тип2 EURO DJ</t>
  </si>
  <si>
    <t>инв.ВА0000000590 - 591</t>
  </si>
  <si>
    <t>2.4.2709</t>
  </si>
  <si>
    <t>Светодиодный прожектор Тип3 EURO DJ</t>
  </si>
  <si>
    <t>инв.ВА0000000592 - 593</t>
  </si>
  <si>
    <t>2.4.2710</t>
  </si>
  <si>
    <t>Светодиодный прожектор Тип5 EURO DJ</t>
  </si>
  <si>
    <t>инв.ВА0000000594 - 597</t>
  </si>
  <si>
    <t>2.4.2711</t>
  </si>
  <si>
    <t>Мультиколор PROAUDIO</t>
  </si>
  <si>
    <t>инв.ВА0000000598</t>
  </si>
  <si>
    <t>2.4.2712</t>
  </si>
  <si>
    <t>Морозильный ларь "Бирюса" 210K</t>
  </si>
  <si>
    <t>инв.ВА10104382</t>
  </si>
  <si>
    <t>2.4.2713</t>
  </si>
  <si>
    <t>МФУ Ricoh SP325SNw</t>
  </si>
  <si>
    <t>инв.10106979. Принтер/ копир/ сканер</t>
  </si>
  <si>
    <t>2.4.2714</t>
  </si>
  <si>
    <t>Инвертор ARC-205 В НАКС</t>
  </si>
  <si>
    <t>инв.19/37000987/2. ТЭЦ</t>
  </si>
  <si>
    <t>2.4.2715</t>
  </si>
  <si>
    <t>Панель оператора МT8090ХЕ</t>
  </si>
  <si>
    <t>инв.19/37001040. ТЭЦ</t>
  </si>
  <si>
    <t>2.4.2716</t>
  </si>
  <si>
    <t>Морозильный ларь Renova FC</t>
  </si>
  <si>
    <t>инв.10104724</t>
  </si>
  <si>
    <t>2.4.2717</t>
  </si>
  <si>
    <t>Акустическая система активная Haymer 15</t>
  </si>
  <si>
    <t>инв.10106996</t>
  </si>
  <si>
    <t>2.4.2718</t>
  </si>
  <si>
    <t>Разметочная машина AktiSpray AvS-14000MIDR</t>
  </si>
  <si>
    <t>Комплект на 1 пистолет</t>
  </si>
  <si>
    <t>2.4.2719</t>
  </si>
  <si>
    <t>Датчик давления ПД200-ДД0,2-155-0,1-2-Н</t>
  </si>
  <si>
    <t>инв.19/37001043</t>
  </si>
  <si>
    <t>2.4.2720</t>
  </si>
  <si>
    <t>Микроскоп монокулярный медицинский для биохимических исследований Armed XSP-104</t>
  </si>
  <si>
    <t>инв.19-19-000019</t>
  </si>
  <si>
    <t>2.4.2721</t>
  </si>
  <si>
    <t>Станция управления СУ иЗ Лоцман + L2-40-IP54-У2</t>
  </si>
  <si>
    <t>инв.19/39-001119</t>
  </si>
  <si>
    <t>2.4.2722</t>
  </si>
  <si>
    <t>Станция управления СУ иЗ Лоцман + L2-80-IP54-У3</t>
  </si>
  <si>
    <t>инв.19/39-001118</t>
  </si>
  <si>
    <t>2.4.2723</t>
  </si>
  <si>
    <t>Косилка ротационная навесная</t>
  </si>
  <si>
    <t>инв.13601762</t>
  </si>
  <si>
    <t>2.4.2724</t>
  </si>
  <si>
    <t>Термостат суховоздушный ТВ-80-1</t>
  </si>
  <si>
    <t>инв.19-19000020</t>
  </si>
  <si>
    <t>2.4.2726</t>
  </si>
  <si>
    <t>Генератор электрический бензиновый HUTER DY8000LX</t>
  </si>
  <si>
    <t>инв.110138000006</t>
  </si>
  <si>
    <t>2.4.2727.К</t>
  </si>
  <si>
    <t>ул.Мира возле шк.№ 12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</si>
  <si>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2.4.2728.К</t>
  </si>
  <si>
    <t>ул.Мира возле шк.№ 12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</si>
  <si>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2.4.2729.К</t>
  </si>
  <si>
    <t>ул.Мира возле шк.№ 14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</si>
  <si>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2.4.2730.К</t>
  </si>
  <si>
    <t>ул.Мира возле шк.№ 14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</si>
  <si>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2.4.2731</t>
  </si>
  <si>
    <t>Микшерный пульт Alto ZMX122FX</t>
  </si>
  <si>
    <t>инв.ВА0000000599</t>
  </si>
  <si>
    <t>2.4.2732</t>
  </si>
  <si>
    <t>Акустическая система Eltctro-Voice ZLX-15P</t>
  </si>
  <si>
    <t>инв.ВА0000000600/3</t>
  </si>
  <si>
    <t>2.4.2733</t>
  </si>
  <si>
    <t>Вокальная система AKG WMS40 Mini2 Vocal Set BD</t>
  </si>
  <si>
    <t>инв.ВА00000006001</t>
  </si>
  <si>
    <t>2.4.2734</t>
  </si>
  <si>
    <t>Вращающаяся многолучевая голова LED Involight Ventus</t>
  </si>
  <si>
    <t>инв.ВА00000006002-6002/1</t>
  </si>
  <si>
    <t>2.4.2735</t>
  </si>
  <si>
    <t>Вращающаяся светодиодная голова заливающего света PRO SVET Light MH</t>
  </si>
  <si>
    <t>инв.ВА00000006003-6003/3</t>
  </si>
  <si>
    <t>2.4.2736</t>
  </si>
  <si>
    <t>инв.ВА00000006004-6004/3</t>
  </si>
  <si>
    <t>2.4.2737</t>
  </si>
  <si>
    <t>Светодиодный многолучевой эффект CHAUVET-DJ Mini Kinta LED IRC</t>
  </si>
  <si>
    <t>инв.ВА00000006005-6005/4</t>
  </si>
  <si>
    <t>2.4.2738</t>
  </si>
  <si>
    <t>Светодиодная панель  Involight BAR 308</t>
  </si>
  <si>
    <t>инв.ВА00000006006-6006/3</t>
  </si>
  <si>
    <t>2.4.2739</t>
  </si>
  <si>
    <t>2-полосная система студийного мониторинга YAMAHA HS5</t>
  </si>
  <si>
    <t>инв.ВА000000060068-60069</t>
  </si>
  <si>
    <t>2.4.2740</t>
  </si>
  <si>
    <t>Микрофон конденсаторный кардиоидный AKG P220</t>
  </si>
  <si>
    <t>инв.ВА000000060076</t>
  </si>
  <si>
    <t>2.4.2741</t>
  </si>
  <si>
    <t>2-полосная акустическая система 600 Вт AltoTX15</t>
  </si>
  <si>
    <t>инв.ВА000000060072-60072/1</t>
  </si>
  <si>
    <t>2.4.2742</t>
  </si>
  <si>
    <t xml:space="preserve">Компактный универсальнй контроллер на 12 приборов на 32 канала CHAULEY-DJ  </t>
  </si>
  <si>
    <t>инв.ВА000000060073</t>
  </si>
  <si>
    <t>2.4.2743</t>
  </si>
  <si>
    <t xml:space="preserve">Компактный универсальнй контроллер на 8 приборов на 16 каналов CHAULEY-DJ  </t>
  </si>
  <si>
    <t>инв.ВА000000060074</t>
  </si>
  <si>
    <t>2.4.2744</t>
  </si>
  <si>
    <t>2-канальный компрессор/ лимитер/ эскандер/ тейт DBX</t>
  </si>
  <si>
    <t>инв.ВА000000060075</t>
  </si>
  <si>
    <t>2.4.2745</t>
  </si>
  <si>
    <t>Микрофон динамический кардиоидный вокальный SHURE SM58</t>
  </si>
  <si>
    <t>инв.ВА000000060071-60071/5</t>
  </si>
  <si>
    <t>2.4.2746</t>
  </si>
  <si>
    <t>Вокальная радиосистема AKG WMS40 Mini2 Vocal Set</t>
  </si>
  <si>
    <t>инв.ВА000000060079</t>
  </si>
  <si>
    <t>2.4.2747</t>
  </si>
  <si>
    <t>Холодильник "Бирюса 6"</t>
  </si>
  <si>
    <t>инв.19-19-000021</t>
  </si>
  <si>
    <t>2.4.2748</t>
  </si>
  <si>
    <t>Контроллер микропроцессорный МИК-52-00-03-03-03-02-03-03-03-03-3-РО</t>
  </si>
  <si>
    <t>инв.13601766</t>
  </si>
  <si>
    <t>2.4.2749</t>
  </si>
  <si>
    <t>Сплит-система Roland</t>
  </si>
  <si>
    <t>2.4.2750</t>
  </si>
  <si>
    <t>Сплит-система Rolyal Clima</t>
  </si>
  <si>
    <t>2.4.2751</t>
  </si>
  <si>
    <t>Насос АХ 3/15-Е-СД  с эл.двиг. 3 квт./3000 об./мин</t>
  </si>
  <si>
    <t>инв.13601769</t>
  </si>
  <si>
    <t>2.4.2752</t>
  </si>
  <si>
    <t>Высоковольтный блок аппарата испытания диэлектрических материалов "АИДМ-15-2"</t>
  </si>
  <si>
    <t>инв.13601770</t>
  </si>
  <si>
    <t>2.4.2753</t>
  </si>
  <si>
    <t>Пульт управления аппарата испытания диэлектрических материалов "АИДМ-15-2"</t>
  </si>
  <si>
    <t>инв.13601771</t>
  </si>
  <si>
    <t>2.4.2754</t>
  </si>
  <si>
    <t>МФУ Brother VFC-L2720DWR</t>
  </si>
  <si>
    <t>инв.110134000007</t>
  </si>
  <si>
    <t>2.4.2755</t>
  </si>
  <si>
    <t>Кассовый аппарат ККМ Штрих-ON - LINE</t>
  </si>
  <si>
    <t>инв.3612231</t>
  </si>
  <si>
    <t xml:space="preserve">Машина посудомоечная универсальная МПУ-700-01 </t>
  </si>
  <si>
    <t>инв.10104371</t>
  </si>
  <si>
    <t>2.4.2756</t>
  </si>
  <si>
    <t>инв.101041015</t>
  </si>
  <si>
    <t>2.4.2757</t>
  </si>
  <si>
    <t>инв.19-0901465</t>
  </si>
  <si>
    <t>2.4.2758</t>
  </si>
  <si>
    <t>Базовый набор LEGO MINDSTORMS Education EV3, Software в комплекте</t>
  </si>
  <si>
    <t>2.4.2759</t>
  </si>
  <si>
    <t>Брошуратор Bulros</t>
  </si>
  <si>
    <t>2.4.2760</t>
  </si>
  <si>
    <t>Видеокамера Canon LEGRA FS 306</t>
  </si>
  <si>
    <t>2.4.2761</t>
  </si>
  <si>
    <t xml:space="preserve">Видеокамера Sony HDR-CX320E </t>
  </si>
  <si>
    <t>2.4.2762</t>
  </si>
  <si>
    <t>Документ-камера Avision Aver Vision CP135</t>
  </si>
  <si>
    <t>2.4.2763</t>
  </si>
  <si>
    <t xml:space="preserve">Документ-камера Minio </t>
  </si>
  <si>
    <t>2.4.2764</t>
  </si>
  <si>
    <t>Игра-лабиринт "Космическое путешествие"</t>
  </si>
  <si>
    <t>2.4.2765</t>
  </si>
  <si>
    <t>Игровая консоль Microsoft Xbox 360E</t>
  </si>
  <si>
    <t>2.4.2766</t>
  </si>
  <si>
    <t>Интеракетивная доска Newline Tru Board R3-800</t>
  </si>
  <si>
    <t>2.4.2767</t>
  </si>
  <si>
    <t>Комплект Робототехники Конструктор "Перворобот НХТ"</t>
  </si>
  <si>
    <t>2.4.2768</t>
  </si>
  <si>
    <t>Компьютер в сборе KS-Профи</t>
  </si>
  <si>
    <t>2.4.2770</t>
  </si>
  <si>
    <t>Конструктор "Строитель"</t>
  </si>
  <si>
    <t>2.4.2771</t>
  </si>
  <si>
    <t>Конструктор Перворобот LEGO WeDo/9580d в комплекте</t>
  </si>
  <si>
    <t>2.4.2772</t>
  </si>
  <si>
    <t>Лаборатория из 6 лотков</t>
  </si>
  <si>
    <t>2.4.2774</t>
  </si>
  <si>
    <t>Лицензия LEGO WeDo на использование Первороботов</t>
  </si>
  <si>
    <t>2.4.2775</t>
  </si>
  <si>
    <t>Микроскоп цифровой Digital Microscope</t>
  </si>
  <si>
    <t>2.4.2776</t>
  </si>
  <si>
    <t>Мобильная лаборатория для начальной школы ЛАБ Диск ГЛОМИР</t>
  </si>
  <si>
    <t>2.4.2777</t>
  </si>
  <si>
    <t>Модульный станок Unital Classic 160141 EDUR</t>
  </si>
  <si>
    <t>2.4.2778</t>
  </si>
  <si>
    <t>Мольберт прозрачный</t>
  </si>
  <si>
    <t>2.4.2779</t>
  </si>
  <si>
    <t>Мультимедийный короткофокусный проектор BenQ MX613ST</t>
  </si>
  <si>
    <t>2.4.2780</t>
  </si>
  <si>
    <t>Набор ПервоРобот LEGO WeDo конструктор</t>
  </si>
  <si>
    <t>2.4.2781</t>
  </si>
  <si>
    <t>Набор "Рисуем на песке"</t>
  </si>
  <si>
    <t>МБДОУ ЦРР - д/с № 31</t>
  </si>
  <si>
    <t>2.4.2782</t>
  </si>
  <si>
    <t>Ноутбук ICL Sil 52</t>
  </si>
  <si>
    <t>2.4.2783</t>
  </si>
  <si>
    <t>Планшет для рисования Genius G-EASY Pen M610.6</t>
  </si>
  <si>
    <t>2.4.2784</t>
  </si>
  <si>
    <t>Портативный программно-технический комплекс тип 3Aser ТМ8573Т2432G32 Mnkk</t>
  </si>
  <si>
    <t>2.4.2785</t>
  </si>
  <si>
    <t>Программное обеспечение LEGO WeDo для ПервоРоботов</t>
  </si>
  <si>
    <t>2.4.2786</t>
  </si>
  <si>
    <t>Программное обеспечение  и лицензия к ПервоРобот на 1 раб.место</t>
  </si>
  <si>
    <t>2.4.2787</t>
  </si>
  <si>
    <t>Проектор Optoma S31Oe</t>
  </si>
  <si>
    <t>2.4.2789</t>
  </si>
  <si>
    <t>Руководство пользователя и пособие для учащихся к цифровому микроскопу</t>
  </si>
  <si>
    <t>2.4.2791</t>
  </si>
  <si>
    <t xml:space="preserve">Цифровой микроскоп DigitalBlue QX7 </t>
  </si>
  <si>
    <t>2.4.2792</t>
  </si>
  <si>
    <t>Контрольно-кассовая машина "Меркурий"-185Ф (без ФН)</t>
  </si>
  <si>
    <t>инв.3061150</t>
  </si>
  <si>
    <t>2.4.2793</t>
  </si>
  <si>
    <t>2.4.2794</t>
  </si>
  <si>
    <t>Клавиатура</t>
  </si>
  <si>
    <t>2.4.2795</t>
  </si>
  <si>
    <t>Мышь компьютерная</t>
  </si>
  <si>
    <t>2.4.2796</t>
  </si>
  <si>
    <t>2.4.2797</t>
  </si>
  <si>
    <t>2.4.2798</t>
  </si>
  <si>
    <t>Сетевой фильтр</t>
  </si>
  <si>
    <t>2.4.2799</t>
  </si>
  <si>
    <t>Шкаф холодильный среднетемпературный POLAIR CВ 107-S</t>
  </si>
  <si>
    <t>2.4.2800</t>
  </si>
  <si>
    <t>Шкаф холодильный среднетемпературный POLAIR CМ 107-S</t>
  </si>
  <si>
    <t>2.4.2801</t>
  </si>
  <si>
    <t>Контрольно-кассовая машина "Меркурий"-185Ф (с фискальным накопителем)</t>
  </si>
  <si>
    <t>инв.2061081</t>
  </si>
  <si>
    <t>2.4.2802</t>
  </si>
  <si>
    <t>Котел опрокидывающийся КПЭМ 60-ОР</t>
  </si>
  <si>
    <t xml:space="preserve">инв.10106988. </t>
  </si>
  <si>
    <t>2.4.2803</t>
  </si>
  <si>
    <t xml:space="preserve">Машина протирочно-резательная </t>
  </si>
  <si>
    <t>2.4.2804</t>
  </si>
  <si>
    <t>Тахограф "ШТРИХ-TaxoRUS"</t>
  </si>
  <si>
    <t>инв.19/39-001145</t>
  </si>
  <si>
    <t>2.4.2805</t>
  </si>
  <si>
    <t xml:space="preserve">Весы автомобильные подкладные ВСУ-Т 15000-1П2 </t>
  </si>
  <si>
    <t>инв.00-000159</t>
  </si>
  <si>
    <t>2.4.2806</t>
  </si>
  <si>
    <t>Проектор EPSON EB-E350</t>
  </si>
  <si>
    <t>инв.10106989-10106990</t>
  </si>
  <si>
    <t>2.4.2807</t>
  </si>
  <si>
    <t>Насос ЭЦВ 10-65-110</t>
  </si>
  <si>
    <t>инв.13601772. Зав. № 122, масса - 238 кг. ул.Северная,скв.№25, водозабор</t>
  </si>
  <si>
    <t>2.4.2808</t>
  </si>
  <si>
    <t>Прибор показывающий КП1М</t>
  </si>
  <si>
    <t>инв. Для ТЭЦ</t>
  </si>
  <si>
    <t>2.4.2809</t>
  </si>
  <si>
    <t xml:space="preserve">Принтер Pantum </t>
  </si>
  <si>
    <t>инв.101041012-1014. Монохромный, лазерный</t>
  </si>
  <si>
    <t>2.4.2810</t>
  </si>
  <si>
    <t>Проектор Ricon RJ X2440</t>
  </si>
  <si>
    <t>2.4.2811</t>
  </si>
  <si>
    <t>ПК DEXP Agulion</t>
  </si>
  <si>
    <t>инв.10104212-4214 (монитор, сист.блок)</t>
  </si>
  <si>
    <t>2.4.2812</t>
  </si>
  <si>
    <t>Мотопомпа Patriot MP3060S</t>
  </si>
  <si>
    <t>инв.19/39-001149</t>
  </si>
  <si>
    <t>2.4.2813</t>
  </si>
  <si>
    <t>Мясорубка DiLi 12 ERGO</t>
  </si>
  <si>
    <t>инв.10104384. Корпус - н/ж</t>
  </si>
  <si>
    <t>2.4.2814</t>
  </si>
  <si>
    <t xml:space="preserve">Пианино модель 2 (марка "Михаил Глинка") </t>
  </si>
  <si>
    <t>2.4.2815</t>
  </si>
  <si>
    <t>Системный блок MidiTower Foxline 301 450W black</t>
  </si>
  <si>
    <t>инв.ВА00000060081</t>
  </si>
  <si>
    <t>2.4.2816</t>
  </si>
  <si>
    <t>Сплит-система Roal Clima RC-VR24HM</t>
  </si>
  <si>
    <t>инв.10104384</t>
  </si>
  <si>
    <t>2.4.2817</t>
  </si>
  <si>
    <t>Персональный компьютер в сборе IntelPentium Gold G5400</t>
  </si>
  <si>
    <t>инв.110134000009. Процессор IntelPentium Gold G5400, память DIMM, материанская плата, жесткий диск, монитор 21,5 АОС черный</t>
  </si>
  <si>
    <t>2.4.2819.К</t>
  </si>
  <si>
    <t>Опоры со светодиодными светильниками для уличного освещения</t>
  </si>
  <si>
    <t>инв.110134000010-110134000029. Опоры со светодиодными  светильниками для уличного освещения р-н "Базис" Парк Семейного Отдыха 7 шт., 13 шт.</t>
  </si>
  <si>
    <t xml:space="preserve">Световая композиция "Дельфины" </t>
  </si>
  <si>
    <t>инв.110134000008</t>
  </si>
  <si>
    <t>2.4.2820</t>
  </si>
  <si>
    <t xml:space="preserve">Ноутбук 15,6``HD </t>
  </si>
  <si>
    <t>инв.110134000034. HP15bs186ur black(Pen4417U4Gb/128Gb SSD/noDVD/VGAint/DOS(3RQ42E</t>
  </si>
  <si>
    <t>2.4.2821</t>
  </si>
  <si>
    <t>МФУ лазерное RicohSP 33SN</t>
  </si>
  <si>
    <t>инв.110134000033. Копир/принтер/сканер</t>
  </si>
  <si>
    <t>2.4.2822</t>
  </si>
  <si>
    <t xml:space="preserve">Спикерфон Logitech черный </t>
  </si>
  <si>
    <t>инв.110134000031</t>
  </si>
  <si>
    <t>2.4.2823</t>
  </si>
  <si>
    <t>инв. 110134000036. Систем.блок AMD Ryzen 3 2200G. 8 Gb RAM, монитор LG 22MK400A</t>
  </si>
  <si>
    <t>2.4.2824</t>
  </si>
  <si>
    <t>2.4.2825</t>
  </si>
  <si>
    <t>2.4.2826</t>
  </si>
  <si>
    <t>Процессор ПХ DEXP Atlas H178 Core</t>
  </si>
  <si>
    <t>инв.00011</t>
  </si>
  <si>
    <t>2.4.2827</t>
  </si>
  <si>
    <t>Концентратомер нефтепродуктов КН-3 ИШВЖ.011 комплект 2</t>
  </si>
  <si>
    <t>инв.13601776. Зав.номер - 499. Мощность - 12 Вт. Масса 3 кг. Корпус 251, БОС</t>
  </si>
  <si>
    <t>2.4.2828</t>
  </si>
  <si>
    <t>Машина снегоуборочная  СМБ Техпром</t>
  </si>
  <si>
    <t>2020</t>
  </si>
  <si>
    <t>инв.10104385.196 см. Т6,5/570/6,5л</t>
  </si>
  <si>
    <t>2.4.2829</t>
  </si>
  <si>
    <t>Процессор Intel Pentium G540</t>
  </si>
  <si>
    <t>инв.3061271</t>
  </si>
  <si>
    <t>2.4.2830</t>
  </si>
  <si>
    <t>ПК Lenovo 510S-071CB</t>
  </si>
  <si>
    <t>инв.101041034</t>
  </si>
  <si>
    <t>2.4.2831</t>
  </si>
  <si>
    <t>Ноутбук 15,6 Lenovo IdeaPad S145-15AST</t>
  </si>
  <si>
    <t>инв.101041035. Черный</t>
  </si>
  <si>
    <t>2.4.2832</t>
  </si>
  <si>
    <t>Проектор Aser X1123H</t>
  </si>
  <si>
    <t>инв.10104215</t>
  </si>
  <si>
    <t>2.4.2833</t>
  </si>
  <si>
    <t>Комплект методических материалов "Космос"</t>
  </si>
  <si>
    <t>2.4.2834</t>
  </si>
  <si>
    <t>Глобус Луны</t>
  </si>
  <si>
    <t>2.4.2835</t>
  </si>
  <si>
    <t>Глобус Марса</t>
  </si>
  <si>
    <t>2.4.2836</t>
  </si>
  <si>
    <t>Телескоп Levenhuk Skyline PRO MAK</t>
  </si>
  <si>
    <t>2.4.2837</t>
  </si>
  <si>
    <t>Подвижная карта звездного неба</t>
  </si>
  <si>
    <t>2.4.2838</t>
  </si>
  <si>
    <t>Системный блок ПК Aser Aspire XC</t>
  </si>
  <si>
    <t>инв.10104385</t>
  </si>
  <si>
    <t>2.4.2839</t>
  </si>
  <si>
    <t>Морозильный ларь DEXP CF-D  380</t>
  </si>
  <si>
    <t>2.4.2840</t>
  </si>
  <si>
    <t>Уровнемер радиоволновый УЛМ-11А1</t>
  </si>
  <si>
    <t>инв.13061780. Мощность - 700 Вт, масса - 8 кг.</t>
  </si>
  <si>
    <t>2.4.2841</t>
  </si>
  <si>
    <t>Процессор Intel Original Сeleron</t>
  </si>
  <si>
    <t>инв.ВА000000060095</t>
  </si>
  <si>
    <t>2.4.2842</t>
  </si>
  <si>
    <t>Высоконапорный водоструйный аппарат ВНА-210-10Б, Е3-210-10-Reel 1, АВД ПОСЕЙДОН</t>
  </si>
  <si>
    <t xml:space="preserve">инв.13601783. ТЭЦ. Зав.номер-6977, вес-55 кг. Мощность 3,7 кВт. </t>
  </si>
  <si>
    <t>2.4.2843</t>
  </si>
  <si>
    <t>Датчик разности давлений ЭнИ-100-ДД-2430-02-МПЗ/ЖК-t1-050</t>
  </si>
  <si>
    <t>инв.13601782. Зав.номер-0006621. Масса-5,6 кг.</t>
  </si>
  <si>
    <t>2.4.2844</t>
  </si>
  <si>
    <t>Принтер Pantum</t>
  </si>
  <si>
    <t>2.4.2845</t>
  </si>
  <si>
    <t>Морозильный ларь DEXP CF-M 260HA/W</t>
  </si>
  <si>
    <t>инв., размер 260л/96см*85см*70,5см)</t>
  </si>
  <si>
    <t>2.4.2846</t>
  </si>
  <si>
    <t>Системный блок Intel Core</t>
  </si>
  <si>
    <t>инв.2.101.34.00150</t>
  </si>
  <si>
    <t>2.4.2847</t>
  </si>
  <si>
    <t xml:space="preserve">Контролер регистрации, регулирования и защиты БАЗИС-14.Р-32Д-5-220-М-Ф </t>
  </si>
  <si>
    <t>инв.13601800. Зав.номер-479. Масса- 2,0кг.  На ТЭЦ</t>
  </si>
  <si>
    <t>2.4.2848</t>
  </si>
  <si>
    <t>Инвертор ARC-205В (Z203) 220B НАКС</t>
  </si>
  <si>
    <t>инв.19/37001054. ТЭЦ</t>
  </si>
  <si>
    <t>2.4.2849</t>
  </si>
  <si>
    <t>Автомат охлажденной газированной воды "Атлантика" А-2 СО2</t>
  </si>
  <si>
    <t>инв.13601801. Зав.номер - 2386. Масса -35,0 кг.</t>
  </si>
  <si>
    <t>2.4.2850.К</t>
  </si>
  <si>
    <t>Светильник светодиодный PSL 03 50 Вт IP65</t>
  </si>
  <si>
    <t>2.4.2851</t>
  </si>
  <si>
    <t>Регистратор VR-776</t>
  </si>
  <si>
    <t>дата выпуска -01.12.2007</t>
  </si>
  <si>
    <t>2.4.2852</t>
  </si>
  <si>
    <t>Регистратор VR-777</t>
  </si>
  <si>
    <t>2.4.2853</t>
  </si>
  <si>
    <t>дата ввода в экспл. - 25.10.2010. В комплект входит: в/камера - 7 шт., в/регистратор - 1 шт., в/монитор - 2 шт., кабель ККСВ - 410 м)</t>
  </si>
  <si>
    <t>2.4.2854</t>
  </si>
  <si>
    <t>Системный блок с встроенными платами в/зах. на 24 камеры</t>
  </si>
  <si>
    <t>дата выпуска -15.09.2011</t>
  </si>
  <si>
    <t>2.4.2855</t>
  </si>
  <si>
    <t>Видеокамера PX 2211-01</t>
  </si>
  <si>
    <t>дата выпуска - 31.12.2010</t>
  </si>
  <si>
    <t>2.4.2856</t>
  </si>
  <si>
    <t>Видеокамера уличная АВР-771</t>
  </si>
  <si>
    <t>2.4.2857</t>
  </si>
  <si>
    <t>Видеокамера цилиндрическая цветная</t>
  </si>
  <si>
    <t>2.4.2858</t>
  </si>
  <si>
    <t>Видеокамера модульная цветная</t>
  </si>
  <si>
    <t>2.4.2859</t>
  </si>
  <si>
    <t>Офсетная спутниковая антенна Супрал 1,2м</t>
  </si>
  <si>
    <t>с креплением на стену</t>
  </si>
  <si>
    <t>2.4.2860</t>
  </si>
  <si>
    <t>Профессиональный рессивер DCH-3100P-10S2 PBI (MPEG-2/H,264 SD/HD)</t>
  </si>
  <si>
    <t>2.4.2861.К</t>
  </si>
  <si>
    <t>инв.110134000044.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</si>
  <si>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2.4.2862.К</t>
  </si>
  <si>
    <t>инв.110134000045.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</si>
  <si>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2.4.2863</t>
  </si>
  <si>
    <t>Спутниковый приемник RX 8310/ BAS MPEG-4</t>
  </si>
  <si>
    <t>05.2020</t>
  </si>
  <si>
    <t>2.4.2864</t>
  </si>
  <si>
    <t>Антенна передающая</t>
  </si>
  <si>
    <t>2.4.2865</t>
  </si>
  <si>
    <t>Устройство автоматического оповещения по каналам связи и сетям передачи данных с возможностью SMS-рассылки сообщений по сети операторов сотовой связи и записью телефонных и радиопереговоров "PVR-4 USB" (Mix, 4 канала)</t>
  </si>
  <si>
    <t>24.12.2019</t>
  </si>
  <si>
    <t>2.4.2866</t>
  </si>
  <si>
    <t>Сетевой накопитель NAS Qnap Original D2 2-bay 4TB (2*2Tb</t>
  </si>
  <si>
    <t>2.4.2867</t>
  </si>
  <si>
    <t xml:space="preserve">Веб-камера Logitech C270 </t>
  </si>
  <si>
    <t>1280х720, микрофон USB 2,0, черный</t>
  </si>
  <si>
    <t>2.4.2868</t>
  </si>
  <si>
    <t xml:space="preserve">Монитор Philips LED </t>
  </si>
  <si>
    <t>черный 1920*1080</t>
  </si>
  <si>
    <t>2.4.2869</t>
  </si>
  <si>
    <t>Клавиатура проводная Гарнизон</t>
  </si>
  <si>
    <t>черный</t>
  </si>
  <si>
    <t>2.4.2870</t>
  </si>
  <si>
    <t>Мышь компьютерная проводная Гарнизон</t>
  </si>
  <si>
    <t>2.4.2871</t>
  </si>
  <si>
    <t>Программное обеспечение VIPNET Client 4 x (КС3)</t>
  </si>
  <si>
    <t>2.4.2872</t>
  </si>
  <si>
    <t>Сертификат активации сервиса прямой технической поддержки ПО VIPNET Client 4 x (КС3)</t>
  </si>
  <si>
    <t>2.4.2873</t>
  </si>
  <si>
    <t>Системный блок AMD Ryzen 5</t>
  </si>
  <si>
    <t>2.4.2874</t>
  </si>
  <si>
    <t>30.05.2020</t>
  </si>
  <si>
    <t>инв.1101340000042. Системный блок AMD Ryzen 3200G, клавиатура, мышь, без монитора</t>
  </si>
  <si>
    <t>2.4.2875</t>
  </si>
  <si>
    <t xml:space="preserve">ИБП АРС Easy-USB </t>
  </si>
  <si>
    <t>01.06.2020</t>
  </si>
  <si>
    <t>110134000046-47</t>
  </si>
  <si>
    <t>2.4.2876</t>
  </si>
  <si>
    <t>Холодильный шкаф СМ-107S</t>
  </si>
  <si>
    <t>12.05.2020</t>
  </si>
  <si>
    <t>2.4.2877</t>
  </si>
  <si>
    <t>13.05.2020</t>
  </si>
  <si>
    <t>2.4.2878</t>
  </si>
  <si>
    <t>Мобильная система хранения, транспортировки и обеспечения питанием мобильных программно-аппаратных систем</t>
  </si>
  <si>
    <t>18.05.2020</t>
  </si>
  <si>
    <t>2.4.2879</t>
  </si>
  <si>
    <t>Модуль организации учебной локально-вычислительной сети</t>
  </si>
  <si>
    <t>2.4.2880</t>
  </si>
  <si>
    <t>Учебный вычислительный комплект организации и контролирования занятий для развития речи аудиовизуальным методом</t>
  </si>
  <si>
    <t>инв.10104390</t>
  </si>
  <si>
    <t>2.4.2881</t>
  </si>
  <si>
    <t>Учебный вычислительный комплект для персонального развития речи аудиовизуальным методом</t>
  </si>
  <si>
    <t>инв.10104375-10104389</t>
  </si>
  <si>
    <t>2.4.2882</t>
  </si>
  <si>
    <t>Двигатель электрический (резерв) ДА304-450Х (б/у)</t>
  </si>
  <si>
    <t>1984</t>
  </si>
  <si>
    <t>инв.13601785. ТЭЦ.  Зав.№ 9190, 400 кВт, 740 об/мин</t>
  </si>
  <si>
    <t>2.4.2883</t>
  </si>
  <si>
    <t>Двигатель электрический (резерв) ДА 13-55-8  (б/у)</t>
  </si>
  <si>
    <t>инв.13601786. ТЭЦ.  Зав.№ 14830, 400 кВт, 740 об/мин</t>
  </si>
  <si>
    <t>2.4.2884</t>
  </si>
  <si>
    <t>Двигатель электрический (резерв) 4АМ250 (б/у)</t>
  </si>
  <si>
    <t>1985</t>
  </si>
  <si>
    <t>инв.19/370057. ТЭЦ.  Зав.№ б/н, 75 кВт, 1500 об/мин</t>
  </si>
  <si>
    <t>2.4.2885</t>
  </si>
  <si>
    <t>Статор эл.двигателя АЗМ1 (резерв) б/у</t>
  </si>
  <si>
    <t>инв.13601794. ТЭЦ.  Зав.№ б/н, 500 кВт, 3000 об/мин</t>
  </si>
  <si>
    <t>2.4.2886</t>
  </si>
  <si>
    <t>Двигатель электрический конденсатного бойлеров № 1, А160 б/у</t>
  </si>
  <si>
    <t>инв.19/370058. ТЭЦ.  Зав.№ б/н, 15 кВт, 3000 об/мин</t>
  </si>
  <si>
    <t>2.4.2887</t>
  </si>
  <si>
    <t>Двигатель электрический конденсатного бойлеров № 2, А160 б/у</t>
  </si>
  <si>
    <t>инв.19/370059. ТЭЦ.  Зав.№ 1157, 15 кВт, 3000 об/мин</t>
  </si>
  <si>
    <t>2.4.2888</t>
  </si>
  <si>
    <t>Двигатель электрический подпиточного № 1, АИР250 б/у</t>
  </si>
  <si>
    <t>инв.19/370060. ТЭЦ.  Зав.№ 100802189, 75 кВт, 1500 об/мин</t>
  </si>
  <si>
    <t>2.4.2889</t>
  </si>
  <si>
    <t>Двигатель электрический подпиточного № 2, АИР250 б/у</t>
  </si>
  <si>
    <t>инв.19/370061. ТЭЦ.  Зав.№ б/н, 75 кВт, 1500 об/мин</t>
  </si>
  <si>
    <t>2.4.2890</t>
  </si>
  <si>
    <t>Двигатель электрический подпиточного № 3, АИР250 б/у</t>
  </si>
  <si>
    <t>инв.19/370062. ТЭЦ.  Зав.№ б/н, 75 кВт, 1500 об/мин</t>
  </si>
  <si>
    <t>2.4.2891</t>
  </si>
  <si>
    <t>Двигатель электрический питательного насоса (резерв), 4АЗМ б/у</t>
  </si>
  <si>
    <t xml:space="preserve">инв.13601793. ТЭЦ.  Зав.№ 874, 500/6000 </t>
  </si>
  <si>
    <t>2.4.2892</t>
  </si>
  <si>
    <t>Статор питательного насоса (резерв) 4АЗМ б/у</t>
  </si>
  <si>
    <t>инв.13601795. ТЭЦ.  Зав.№ б/н, 500/6000</t>
  </si>
  <si>
    <t>2.4.2893</t>
  </si>
  <si>
    <t>Двигатель электрический (резерв) ДАЗО 13-55-8  (б/у)</t>
  </si>
  <si>
    <t>1987</t>
  </si>
  <si>
    <t>инв.13601787. ТЭЦ.  Зав.№ 12083, 400/740</t>
  </si>
  <si>
    <t>2.4.2894</t>
  </si>
  <si>
    <t>Двигатель электрический (резерв) ДАЗО 13-42-10  (б/у)</t>
  </si>
  <si>
    <t>инв.13601790. ТЭЦ.  Зав.№ 13095, 450/590</t>
  </si>
  <si>
    <t>2.4.2895</t>
  </si>
  <si>
    <t>Статор генератора Е2-12-2 (резерв), б/у</t>
  </si>
  <si>
    <t>инв.13601796. ТЭЦ.  Зав.№ б/н</t>
  </si>
  <si>
    <t>2.4.2896</t>
  </si>
  <si>
    <t>Ротор генаратора Т2-12-2 (резерв в неисправном состоянии) б/у</t>
  </si>
  <si>
    <t>инв.13601799. ТЭЦ.  Зав.№ б/н</t>
  </si>
  <si>
    <t>2.4.2897</t>
  </si>
  <si>
    <t>Двигатель электрический  ДВ ПК 12 (резерв) б/у</t>
  </si>
  <si>
    <t>инв.13601791. ТЭЦ.  Зав.№ б/н, 250 кВт, 6000 В, 740 об/мин</t>
  </si>
  <si>
    <t>2.4.2898</t>
  </si>
  <si>
    <t>Двигатель электрический  ДВ (резерв) б/у, А3</t>
  </si>
  <si>
    <t>инв.13601792. ТЭЦ.  Зав.№ б/н, 125 кВт, 740 об/мин</t>
  </si>
  <si>
    <t>2.4.2899</t>
  </si>
  <si>
    <t>Мазутопровод б/у</t>
  </si>
  <si>
    <t>инв.19/370063. ТЭЦ. Труба d108*6 -  100п/м, сталь 10</t>
  </si>
  <si>
    <t>2.4.2900</t>
  </si>
  <si>
    <t>Мазутный бак № 5 б/у</t>
  </si>
  <si>
    <t>инв.13601788. ТЭЦ. Объем - 350 куб.м</t>
  </si>
  <si>
    <t>2.4.2901</t>
  </si>
  <si>
    <t>Мазутный бак № 6 б/у</t>
  </si>
  <si>
    <t>инв.13601789. ТЭЦ. Объем - 400 куб.м</t>
  </si>
  <si>
    <t>2.4.2902</t>
  </si>
  <si>
    <t>Ходовая дутьевого вентилятора ПК № 6 (ДВ 18) б/у</t>
  </si>
  <si>
    <t>инв.13601797. ТЭЦ</t>
  </si>
  <si>
    <t>2.4.2903</t>
  </si>
  <si>
    <t>Ходовая мельничного вентилятора ПК ВМ 50/1000 б/у</t>
  </si>
  <si>
    <t xml:space="preserve">инв.13601798. ТЭЦ. </t>
  </si>
  <si>
    <t>2.4.2904</t>
  </si>
  <si>
    <t>Кондуктометр Агат-2 (ЭКАТ-2)</t>
  </si>
  <si>
    <t xml:space="preserve">инв.13601803. ТЭЦ, зав.номер -584 </t>
  </si>
  <si>
    <t>2.4.2905</t>
  </si>
  <si>
    <t xml:space="preserve">Насос АХ 3/15 Е-СД </t>
  </si>
  <si>
    <t>инв.136001802. ТЭЦ, зав.№ 178, двигатель АИР90L2  У2 IM1081 3/3000 230/380</t>
  </si>
  <si>
    <t>2.4.2906</t>
  </si>
  <si>
    <t xml:space="preserve">Источник бесперебойного питания Ippon Smart Winner 2000 </t>
  </si>
  <si>
    <t>инв. 19-0641688</t>
  </si>
  <si>
    <t>2.4.2907</t>
  </si>
  <si>
    <t>Сплит-система Royal clima Gloria RC</t>
  </si>
  <si>
    <t>инв. 19/37001060</t>
  </si>
  <si>
    <t>2.4.2908</t>
  </si>
  <si>
    <t>МФУ Ricoh SP 330SN  (копир/принтер/сканер)</t>
  </si>
  <si>
    <t>инв.ВА000000060096</t>
  </si>
  <si>
    <t>2.4.2909</t>
  </si>
  <si>
    <t>инв.3120321. Комплектация по акту</t>
  </si>
  <si>
    <t>2.4.2910</t>
  </si>
  <si>
    <t>инв.13601804. Зав.№ 502. ТЭЦ</t>
  </si>
  <si>
    <t>2.4.2911</t>
  </si>
  <si>
    <t>Принтер лазерный HP LaserJet Enterprise</t>
  </si>
  <si>
    <t>инв.13601784</t>
  </si>
  <si>
    <t>2.4.2912</t>
  </si>
  <si>
    <t>Ноутбук HP 15- Intel Core</t>
  </si>
  <si>
    <t>инв.3120330</t>
  </si>
  <si>
    <t>2.4.2913</t>
  </si>
  <si>
    <t>Расходомер 40</t>
  </si>
  <si>
    <t>инв.101061039-40</t>
  </si>
  <si>
    <t>2.4.2914</t>
  </si>
  <si>
    <t>Термометр инфракрасный бесконтактный DT-8836</t>
  </si>
  <si>
    <t>инв.101061041</t>
  </si>
  <si>
    <t>2.4.2915</t>
  </si>
  <si>
    <t>Ноутбук Lenovo</t>
  </si>
  <si>
    <t>инв.10104216</t>
  </si>
  <si>
    <t>2.4.2916</t>
  </si>
  <si>
    <t>Интерактивный комплекс NiewSonic</t>
  </si>
  <si>
    <t>инв.10104393</t>
  </si>
  <si>
    <t>2.4.2917</t>
  </si>
  <si>
    <t>Источник бесперебойного питания Crown Micro</t>
  </si>
  <si>
    <t>2.4.2918</t>
  </si>
  <si>
    <t xml:space="preserve">Компьютер персональный настольный (моноблок) HP </t>
  </si>
  <si>
    <t>инв.10104391</t>
  </si>
  <si>
    <t>2.4.2919</t>
  </si>
  <si>
    <t>Многофункциональное устройство (МФУ) Pantum</t>
  </si>
  <si>
    <t>инв.10104392</t>
  </si>
  <si>
    <t>2.4.2920</t>
  </si>
  <si>
    <t>Моноблок Lenovo</t>
  </si>
  <si>
    <t>инв.101041058-101041072</t>
  </si>
  <si>
    <t>2.4.2921</t>
  </si>
  <si>
    <t xml:space="preserve">Источник бесперебойного питания Crown </t>
  </si>
  <si>
    <t>2.4.2922</t>
  </si>
  <si>
    <t>Проектор Panasonic</t>
  </si>
  <si>
    <t>инв.101041073</t>
  </si>
  <si>
    <t>2.4.2923</t>
  </si>
  <si>
    <t>Клавиатура Lenovo</t>
  </si>
  <si>
    <t>2.4.2924</t>
  </si>
  <si>
    <t>Мышь компьютерная Lenovo</t>
  </si>
  <si>
    <t>2.4.2925</t>
  </si>
  <si>
    <t>Интерактивная доска Promethean</t>
  </si>
  <si>
    <t>инв.101041074</t>
  </si>
  <si>
    <t>2.4.2926</t>
  </si>
  <si>
    <t>инв.101041075</t>
  </si>
  <si>
    <t>2.4.2927</t>
  </si>
  <si>
    <t>Мотопомпа бензиновая MASTERYARD MP 80 RJ</t>
  </si>
  <si>
    <t>инв. 19/39-001164</t>
  </si>
  <si>
    <t>2.4.2928</t>
  </si>
  <si>
    <t>МФУ RicohSP 33SN</t>
  </si>
  <si>
    <t>инв. 110134000041.  (А4, 32 стр/мин, копир/принтер/сканер)</t>
  </si>
  <si>
    <t>2.4.2929</t>
  </si>
  <si>
    <t>инв.101041076-41077</t>
  </si>
  <si>
    <t>2.4.2930</t>
  </si>
  <si>
    <t>Выключатель автоматический АВМ 15H 1500 А</t>
  </si>
  <si>
    <t>инв.13601807</t>
  </si>
  <si>
    <t>2.4.2931</t>
  </si>
  <si>
    <t>Преобразователь частоты А300-4Т-1100</t>
  </si>
  <si>
    <t>инв.13601806</t>
  </si>
  <si>
    <t>2.4.2932</t>
  </si>
  <si>
    <t>инв.110134000052-53</t>
  </si>
  <si>
    <t>2.4.2933</t>
  </si>
  <si>
    <t>Системный блок ADM Ryzen3</t>
  </si>
  <si>
    <t>инв.110134000056</t>
  </si>
  <si>
    <t>2.4.2934</t>
  </si>
  <si>
    <r>
      <t>Облучатель-рециркулятор медицинский Армед CH111-</t>
    </r>
    <r>
      <rPr>
        <sz val="9"/>
        <color rgb="FFFF0000"/>
        <rFont val="Times New Roman"/>
        <family val="1"/>
        <charset val="204"/>
      </rPr>
      <t>1</t>
    </r>
    <r>
      <rPr>
        <sz val="9"/>
        <rFont val="Times New Roman"/>
        <family val="1"/>
        <charset val="204"/>
      </rPr>
      <t>15</t>
    </r>
  </si>
  <si>
    <t>инв.3120300</t>
  </si>
  <si>
    <t>2.4.2935</t>
  </si>
  <si>
    <t>инв110134000055. В комплекте: системный блок ADM Ryzen3 3200G, монитор Philips 21,5</t>
  </si>
  <si>
    <t>2.4.2936</t>
  </si>
  <si>
    <t>Облучатель-рециркулятор медицинский Армед CH111-115</t>
  </si>
  <si>
    <t>инв.101041043-101041050</t>
  </si>
  <si>
    <t>2.4.2937</t>
  </si>
  <si>
    <t>Контролер регистрации, ре-гулирования и защиты БАЗИС-14.Р-32Д-5-220-М-Ф</t>
  </si>
  <si>
    <t>инв.13601809, заводской номер 526, масса 2.0 кг. Паспорт: 5ДА2.407.019-0068 ПС. Преприятие-изготовитель: АО "Экоресурс"</t>
  </si>
  <si>
    <t>2.4.2938</t>
  </si>
  <si>
    <t>Насос Д320-50 без рамы и эл. двигателя</t>
  </si>
  <si>
    <t>инв. 13601810, заводской номер 281. Паспорт Н14.3.302.01.00.000 ПС. Преприятие-изготовитель: ООО "Уралэнергопром"</t>
  </si>
  <si>
    <t>2.4.2939</t>
  </si>
  <si>
    <t>инв.1010411076-101041083</t>
  </si>
  <si>
    <t>2.4.2940</t>
  </si>
  <si>
    <t>инв. 10104394-101104401</t>
  </si>
  <si>
    <t>2.4.2941</t>
  </si>
  <si>
    <t>инв. 10104394-101104402</t>
  </si>
  <si>
    <t>2.4.2942</t>
  </si>
  <si>
    <t>2.4.2943</t>
  </si>
  <si>
    <t>Агрегат насосный НМШ32-10-18/6 на раме с эл. двигателем 5,5/1000 об.мин</t>
  </si>
  <si>
    <t xml:space="preserve">инв.13601045. Эл. насосный агрегат из шестеренного насоса НМШ32-10-18-1У
эл. двигатель -ВА132S6 - заводской № 144, частота вращ.= 980 об/мин., 
подача= 18 м3/ч, давление на выходе= 0,6 МПа, мощность = 5,5 кВт, 
напряжение = 380В.
</t>
  </si>
  <si>
    <t>2.4.2944</t>
  </si>
  <si>
    <t>Агрегат насосный Д320-50 с эл.двигателем 75/1500 об/мин</t>
  </si>
  <si>
    <t xml:space="preserve">инв.13600757. Агрегат насосный Д320-50, заводской № ENR29-317-13, насос  укомплектован
эл. двигателем, тип-АИР 250 S4, заводской № 1-20567, изготовл. из серого 
чугуна.
</t>
  </si>
  <si>
    <t>2.4.2945</t>
  </si>
  <si>
    <t>Станция частотного регулирования насосами</t>
  </si>
  <si>
    <t xml:space="preserve">инв.13600758. Электропривод ИРБИ823-755-0, 4УХЛЗ.1 – 1шт. Кольцо ферритовое диам.45 мм – 3 шт. 
Компл.ект ключей/Зажим/ключ шестигр. S6 – 1 шт. Пульт ИРБИ22УХЛЗ.1/Компл.ответ.частей – 1 шт. Шкаф управл. ШУ-75х3УХЛЗ.1/Компл.схем
- 1 шт.
</t>
  </si>
  <si>
    <t>2.4.2946</t>
  </si>
  <si>
    <t>Газоанализатор "Полар"</t>
  </si>
  <si>
    <t xml:space="preserve">инв.13600740. Зав. № 0216-13
Паспорт ПЛЦК.413411.001 ПС
Предпритяие-изготовитель: ООО "Промэкоприбор" г.Санк-Петербург
</t>
  </si>
  <si>
    <t>2.4.2947</t>
  </si>
  <si>
    <t>Молотковая дробилка СМ - 170B</t>
  </si>
  <si>
    <t xml:space="preserve">инв.13601349. Зав. №2878. Тип (модель) - СМ 170 В
Типоразмер - М13х16
Производительность - 210 т/ч
Мощность двигателя основного привода -250/750 кВт/об. мин.
Масса - 10,9 т; размеры без привода: дл.2400мм, шир. 2800мм, выс. 1900мм.
</t>
  </si>
  <si>
    <t>2.4.2948</t>
  </si>
  <si>
    <t>Газоанализатор ИКТС -11</t>
  </si>
  <si>
    <t xml:space="preserve">инв.13600745, заводской № 971; Номер паспорта: ПГРА 170.00.000 ПС.
</t>
  </si>
  <si>
    <t>2.4.2949</t>
  </si>
  <si>
    <t>Криотермостат жидкостный LOIP FT-211-25 со шлангом с термоизоляцией</t>
  </si>
  <si>
    <t>инв.13600749. Заводской №855</t>
  </si>
  <si>
    <t>2.4.2950</t>
  </si>
  <si>
    <t>Калориметр бомбовый С 200 (калориметрическая бомба С 5010</t>
  </si>
  <si>
    <t xml:space="preserve">инв.13600736. Заводской №01.816440
Калориметрическая бомба С 5010 1 шт. Изготовитель: Фирма "IKA-WERKE GmbH &amp; CO KG", Германия
</t>
  </si>
  <si>
    <t>2.4.2951</t>
  </si>
  <si>
    <t>Насосный агрегат ПЭ 150/63 с дв.500кВт, 3000 об/мин</t>
  </si>
  <si>
    <t>инв.13600766. Зав. номер двиг. 10205. Насос укомплектован эл.двиг. марка- 4АЗМ 500/6000УХЛ4</t>
  </si>
  <si>
    <t>2.4.2952</t>
  </si>
  <si>
    <t>Насосный агрегат 1КС-50-55 с дв.15кВт, 3000 об/мин</t>
  </si>
  <si>
    <t xml:space="preserve">инв.13600978. Модель - 1Кс 50-55, производительность - 50 м3/ч, напор- 55м. Марка двигателя - 5АМХ160S2УЗ асинхронный
мощность - 15 кВт, скорость вращения - 3000 об/мин.
</t>
  </si>
  <si>
    <t>2.4.2953</t>
  </si>
  <si>
    <t>Тепловизор Testo 870-2</t>
  </si>
  <si>
    <t xml:space="preserve">инв.13600992. Зав. 764288. Модель Т 870-2. Теплоотдача 0,9994.Габариты - d= 60х300 мм. Изготовитель: ООО "Компания ГМЦ"
</t>
  </si>
  <si>
    <t>2.4.2954</t>
  </si>
  <si>
    <t>Насос Д 320 50</t>
  </si>
  <si>
    <t>инв.37042709, 37042909, 37043109. Производительность - 320 м3. Напор - 50 м. в. Ст</t>
  </si>
  <si>
    <t>2.4.2955</t>
  </si>
  <si>
    <t>Эл.двигатель АИР 355 Мб</t>
  </si>
  <si>
    <t>инв.37044309, 37044408. Мощность 160 кВт</t>
  </si>
  <si>
    <t>2.4.2956</t>
  </si>
  <si>
    <t>Насос КС 50 55 2, 3</t>
  </si>
  <si>
    <t>инв.37044309. Производительность - 50 м3, напор - 55м. в. ст.</t>
  </si>
  <si>
    <t>2.4.2957</t>
  </si>
  <si>
    <t>Насос 1 Д 1600-90</t>
  </si>
  <si>
    <t>инв.37045109-45309. Производительность - 50 м3, напор - 55м. в. ст.</t>
  </si>
  <si>
    <t>2.4.2958</t>
  </si>
  <si>
    <t>Насос С-245 с двигателем</t>
  </si>
  <si>
    <t xml:space="preserve">инв.13601822. Зав. №715
Изготовитель: г. Екатеринбург ООО "Электрогидромаш"
</t>
  </si>
  <si>
    <t>2.4.2959</t>
  </si>
  <si>
    <t>Эл.двигатель АО 101 6МУ2 100 кВт</t>
  </si>
  <si>
    <t>инв.37046107. Мощность - 1000 об/мин</t>
  </si>
  <si>
    <t>2.4.2960</t>
  </si>
  <si>
    <t>Эл.двигатель 315 кВт А04-3554-492</t>
  </si>
  <si>
    <t xml:space="preserve">инв.37046607. </t>
  </si>
  <si>
    <t>2.4.2961</t>
  </si>
  <si>
    <t>Эл.двигатель 75 кВт 4НА225</t>
  </si>
  <si>
    <t>инв.37046807. Мощность - 1500 об/мин</t>
  </si>
  <si>
    <t>2.4.2962</t>
  </si>
  <si>
    <t>Агрегат насосный Д320-50 с эл. двигателем 75/1500</t>
  </si>
  <si>
    <t>инв.10001004. Подпиточный №1. Производительность - 320м3, напор - 50 м.в.ст.</t>
  </si>
  <si>
    <t>2.4.2963</t>
  </si>
  <si>
    <t>Калибратор-измеритель унифиц-х сигналов ИКСУ</t>
  </si>
  <si>
    <t>инв.00066996. Эталонный прибор для проведения поверки и калибровки СИ</t>
  </si>
  <si>
    <t>2.4.2964</t>
  </si>
  <si>
    <t>инв.00066984. Подпиточный №3, производительность - 320 м3, напор - 50 м.в.ст.</t>
  </si>
  <si>
    <t>2.4.2965</t>
  </si>
  <si>
    <t xml:space="preserve">инв.1001005. Насос сырой воды №3, производительность - 320 м3, напор - 50 м.в.ст.
</t>
  </si>
  <si>
    <t>2.4.2966</t>
  </si>
  <si>
    <t>Газоанализатор ИКТС-11.1</t>
  </si>
  <si>
    <t>инв.00066937. Стационарный прибор для непрерывного измерения содержания кислорода в топке.</t>
  </si>
  <si>
    <t>2.4.2967</t>
  </si>
  <si>
    <t>Двигатель А355,315кВт (сетевой насос)</t>
  </si>
  <si>
    <t>инв.00066878. Мощность - 1500 об/мин</t>
  </si>
  <si>
    <t>2.4.2968</t>
  </si>
  <si>
    <t>Аккумуляторная батарея к. 19</t>
  </si>
  <si>
    <t>инв.00066822. (для питания постоянным током)</t>
  </si>
  <si>
    <t>2.4.2969</t>
  </si>
  <si>
    <t>Весы BHKA-800-2 автомат., непрерывн. действия, конвеерные</t>
  </si>
  <si>
    <t>инв.00066974. Для непрерывного измерения количества угля, поступившего в бункеры сырого угля котлов (топлиподача 2, конвейер 2А).</t>
  </si>
  <si>
    <t>2.4.2970</t>
  </si>
  <si>
    <t>инв.00066975. Для непрерывного измерения количества угля, поступившего в бункеры сырого угля котлов (топлиподача 2, конвейер 2Б).</t>
  </si>
  <si>
    <t>2.4.2971</t>
  </si>
  <si>
    <t>Станок вертикально-сверлильный</t>
  </si>
  <si>
    <t>инв.13600643</t>
  </si>
  <si>
    <t>2.4.2972</t>
  </si>
  <si>
    <t>Трансформатор собственных нужд ТСН №2, 750 кВа</t>
  </si>
  <si>
    <t>инв.00066885</t>
  </si>
  <si>
    <t>2.4.2973</t>
  </si>
  <si>
    <t>Трансформатор собственных нужд ТСН №4 2-я очередь</t>
  </si>
  <si>
    <t>инв.00066873</t>
  </si>
  <si>
    <t>2.4.2974</t>
  </si>
  <si>
    <t>Трансформатор собственных нужд ТСН №5 3-я очередь</t>
  </si>
  <si>
    <t>инв.00066874</t>
  </si>
  <si>
    <t>2.4.2974/1</t>
  </si>
  <si>
    <t>Трансформатор собственных нужд ТСН №6 3-я очередь</t>
  </si>
  <si>
    <t>инв.00066875</t>
  </si>
  <si>
    <t>2.4.2975</t>
  </si>
  <si>
    <t>Трансформатор собственных нужд ТСН резерв 2-я очередь</t>
  </si>
  <si>
    <t>инв.00066876</t>
  </si>
  <si>
    <t>2.4.2976</t>
  </si>
  <si>
    <t>Эл.двигатель 250 кВт 1500 об/мин</t>
  </si>
  <si>
    <t>инв.00066861</t>
  </si>
  <si>
    <t>2.4.2977</t>
  </si>
  <si>
    <t>Агрегат насосный Д320-50 с эл.двигателем 75/1500</t>
  </si>
  <si>
    <t>инв.00067003. Промежуточный №1, центробежный, одноступенчатый, двухсторннего входа, подача - 320 м3/ч, напор - 50 м.</t>
  </si>
  <si>
    <t>2.4.2978</t>
  </si>
  <si>
    <t>инв.10001006. Подпиточный №1. Производительность - 320 м3, напор - 50м.в.ст.</t>
  </si>
  <si>
    <t>2.4.2979</t>
  </si>
  <si>
    <t xml:space="preserve">инв.13600663. </t>
  </si>
  <si>
    <t>2.4.2980</t>
  </si>
  <si>
    <t>Машина сварочная контактная</t>
  </si>
  <si>
    <t>инв.13600667</t>
  </si>
  <si>
    <t>2.4.2981</t>
  </si>
  <si>
    <t>Станок трубогибочный</t>
  </si>
  <si>
    <t>инв.13600668</t>
  </si>
  <si>
    <t>2.4.2982</t>
  </si>
  <si>
    <t>Двигатель 2 АЗМ,500кВт</t>
  </si>
  <si>
    <t>инв.00066879-00066880. Мощность - 3000 об/мин</t>
  </si>
  <si>
    <t>2.4.2983</t>
  </si>
  <si>
    <t>Бак аккумулятор V-700 м3</t>
  </si>
  <si>
    <t>инв.00066901. Аккумуляторный бак горячей воды ст. №2.</t>
  </si>
  <si>
    <t>2.4.2984</t>
  </si>
  <si>
    <t>Эл.двигатель ДА 30-12-558-8 дробилка</t>
  </si>
  <si>
    <t>инв.00066887. Напряжение - 250 кВт, мощность - 740 об/мин</t>
  </si>
  <si>
    <t>2.4.2985</t>
  </si>
  <si>
    <t>Трансформатор собственных нужд ТСН №3</t>
  </si>
  <si>
    <t>инв.00066886. Напряжение - 750 кВа, 6/0,4 кВа</t>
  </si>
  <si>
    <t>2.4.2986</t>
  </si>
  <si>
    <t>Турбина паровая Р12-12-35/5м</t>
  </si>
  <si>
    <t>инв.13600695</t>
  </si>
  <si>
    <t>2.4.2987</t>
  </si>
  <si>
    <t>Устройство дуговой защиты ФВИП</t>
  </si>
  <si>
    <t>инв.00067000. Установлено в ГРУ 2 оч. Для защиты от к.з</t>
  </si>
  <si>
    <t>2.4.2988</t>
  </si>
  <si>
    <t>Турбина ПТ-12-3 5/Юм с парораспредел</t>
  </si>
  <si>
    <t>инв.13600704. Агрегат электронасосный 1КС 50-55</t>
  </si>
  <si>
    <t>2.4.2989</t>
  </si>
  <si>
    <t>Кран мостовой</t>
  </si>
  <si>
    <t>н/у</t>
  </si>
  <si>
    <t>инв.37002809</t>
  </si>
  <si>
    <t>2.4.2990</t>
  </si>
  <si>
    <t>инв.37002909</t>
  </si>
  <si>
    <t>2.4.2991</t>
  </si>
  <si>
    <t>Машина листогибочная 3-х валк.И-2019</t>
  </si>
  <si>
    <t>инв.37025909</t>
  </si>
  <si>
    <t>2.4.2992</t>
  </si>
  <si>
    <t>Станок верт. сверлильный 2Н-135</t>
  </si>
  <si>
    <t>инв.37031209</t>
  </si>
  <si>
    <t>2.4.2993</t>
  </si>
  <si>
    <t>Станок горизонтальный фрезерный 6Р82Г</t>
  </si>
  <si>
    <t>инв.37031309</t>
  </si>
  <si>
    <t>2.4.2994</t>
  </si>
  <si>
    <t>Станок плоскошлифовал. ПШ-30540</t>
  </si>
  <si>
    <t>инв.37035009</t>
  </si>
  <si>
    <t>2.4.2995</t>
  </si>
  <si>
    <t>Станок поперечно-строгальный 7 Д 36</t>
  </si>
  <si>
    <t>инв.3702509</t>
  </si>
  <si>
    <t>2.4.2996</t>
  </si>
  <si>
    <t>Станок сверлильный 2Н125</t>
  </si>
  <si>
    <t>инв.37023109</t>
  </si>
  <si>
    <t>2.4.2997</t>
  </si>
  <si>
    <t>Станок токарно-винторезный м.163</t>
  </si>
  <si>
    <t>инв.10001139- 140</t>
  </si>
  <si>
    <t>2.4.2998</t>
  </si>
  <si>
    <t>Станок токарный 1 К 62</t>
  </si>
  <si>
    <t>инв.37021709</t>
  </si>
  <si>
    <t>2.4.2999</t>
  </si>
  <si>
    <t>Станок фрезерный 6 Ф 11</t>
  </si>
  <si>
    <t>инв.37033809</t>
  </si>
  <si>
    <t>2.4.3000</t>
  </si>
  <si>
    <t>Трубогиб ИА-3432</t>
  </si>
  <si>
    <t>инв.37039709</t>
  </si>
  <si>
    <t>2.4.3001</t>
  </si>
  <si>
    <t>Трубогиб ИВ-3428</t>
  </si>
  <si>
    <t>инв.37033509</t>
  </si>
  <si>
    <t>2.4.3002</t>
  </si>
  <si>
    <t>Баки дренажные с насосами</t>
  </si>
  <si>
    <t>инв.37000607</t>
  </si>
  <si>
    <t>2.4.3003</t>
  </si>
  <si>
    <t>Баки охл.воды</t>
  </si>
  <si>
    <t>инв.37000507</t>
  </si>
  <si>
    <t>2.4.3004</t>
  </si>
  <si>
    <t xml:space="preserve">Дизель эл. установки У36-50 </t>
  </si>
  <si>
    <t>инв.37037707</t>
  </si>
  <si>
    <t>2.4.3005</t>
  </si>
  <si>
    <t>Емкость ст. V-100 м3</t>
  </si>
  <si>
    <t>инв.37039509</t>
  </si>
  <si>
    <t>2.4.3006</t>
  </si>
  <si>
    <t>Котел БКЗ-75-39 ФБ №8</t>
  </si>
  <si>
    <t>инв.37040907. Обрудование: Мельничные вентиляторы марка ПК №8, обдувочное устройство ОПР-3 от котла №8, оборудование пылеприготов. для к. №8, тяго-дутьевое устройство для котла №8, циклон, дымосос 18*12, насос НД 63/100, сепаратор, стадион. труб низ. давления кот. №8-12</t>
  </si>
  <si>
    <t>2.4.3007</t>
  </si>
  <si>
    <t>Котел БКЗ-75-39 ФБ №9</t>
  </si>
  <si>
    <t>2.4.3008</t>
  </si>
  <si>
    <t>Котельный агрегат БКЗ-75-39 №10</t>
  </si>
  <si>
    <t>инв.37004407. Обрудование: мельничные вентиляторы марка ПК №10, тяго-дутьевое устройство для котла №10, циклон, насос НД 63/100, сепаратор, стадион. труб низ. давл. кот. №8-12</t>
  </si>
  <si>
    <t>2.4.3009</t>
  </si>
  <si>
    <t>Котельный агрегат БКЗ-75-39 №11</t>
  </si>
  <si>
    <t>инв.37004507. Обрудование: мельничные вентиляторы марка ПК №11, тяго-дутьевое устройство для котла №11, циклон, насос НД 63/100, сепаратор, стадион. труб низ. давл. кот. №8-12</t>
  </si>
  <si>
    <t>2.4.3010</t>
  </si>
  <si>
    <t>Котельный агрегат БКЗ-75-39 №9</t>
  </si>
  <si>
    <t>инв.37004307. Обрудование: Мельничные вентиляторы марка ПК №9,  оборудование пылеприготов. для к. №9, тяго-дутьевое устройство для котла №9, циклон, насос НД 63/100, сепаратор, стадион. труб низ. давления кот. №8-12</t>
  </si>
  <si>
    <t>2.4.3011</t>
  </si>
  <si>
    <t>Мельница Ф 900/900/11110</t>
  </si>
  <si>
    <t>инв.37043807. Производительность - 10 т/ч. ПК-10.</t>
  </si>
  <si>
    <t>2.4.3012</t>
  </si>
  <si>
    <t>Насос ПЭ-150-53</t>
  </si>
  <si>
    <t xml:space="preserve">инв.10001035 - 37. Питательные насосы ст. №1, 2, 5 для подачи воды в ПК. Производительность - 150м3. Многоступенчатые </t>
  </si>
  <si>
    <t>2.4.3013</t>
  </si>
  <si>
    <t>Насос ПЭ-150x67</t>
  </si>
  <si>
    <t>инв.10001038 - 39. Питательные насосы ст. №6, 7 для подачи воды в ПК. Производительность - 150м3. Многоступенчатые.</t>
  </si>
  <si>
    <t>2.4.3014</t>
  </si>
  <si>
    <t>Подогреватель ПВ-60-4</t>
  </si>
  <si>
    <t>инв.37037207. Расширитель дренажей. Предназначен для конденсирования пара из паропроводов.</t>
  </si>
  <si>
    <t>2.4.3015</t>
  </si>
  <si>
    <t>Подогреватель ПН-30 В-3</t>
  </si>
  <si>
    <t>инв.37028607. Подогреватель низкого давления ТГ-6</t>
  </si>
  <si>
    <t>2.4.3016</t>
  </si>
  <si>
    <t>Подогреватель ПН-60</t>
  </si>
  <si>
    <t>инв.37041207. Раширитель дренажей. Предназначен для конденсирования пара из паропроводов.</t>
  </si>
  <si>
    <t>2.4.3017</t>
  </si>
  <si>
    <t>Редукционно-охладительная установка сред. давления</t>
  </si>
  <si>
    <t>инв.10001106 - 11</t>
  </si>
  <si>
    <t>2.4.3018</t>
  </si>
  <si>
    <t>Теплообменник F-74м2</t>
  </si>
  <si>
    <t xml:space="preserve">инв.37023709. </t>
  </si>
  <si>
    <t>2.4.3019</t>
  </si>
  <si>
    <t>Теплофикационная установка</t>
  </si>
  <si>
    <t>инв.37005407. Оборудование: насос 8 НДВ, подогреватель ПСВ-500 14 23, подогреватель ПСВ-500 14, подогреватель воды ПСВ 315-14-23, подогеватель воды ПСВ-500-3-23, подогреватель сетевой воды 315-14-23, насосы КС 50 55 2,3, насосы СЭ 1250*70, насос Д-1250</t>
  </si>
  <si>
    <t>2.4.3020</t>
  </si>
  <si>
    <t>инв.37011307</t>
  </si>
  <si>
    <t>2.4.3021</t>
  </si>
  <si>
    <t>инв.37041407</t>
  </si>
  <si>
    <t>2.4.3022</t>
  </si>
  <si>
    <t>Бурорыхлительная машина</t>
  </si>
  <si>
    <t xml:space="preserve">инв.37038609. </t>
  </si>
  <si>
    <t>2.4.3023</t>
  </si>
  <si>
    <t>Вибратор "Урал" ЦНИИ</t>
  </si>
  <si>
    <t>инв.10000917 - 18</t>
  </si>
  <si>
    <t>2.4.3024</t>
  </si>
  <si>
    <t>Вибратор ВНВ-2М</t>
  </si>
  <si>
    <t>инв.10000915 - 16</t>
  </si>
  <si>
    <t>2.4.3025</t>
  </si>
  <si>
    <t>Дробилка молотковая однороторная СМ-170В</t>
  </si>
  <si>
    <t>инв.13601349</t>
  </si>
  <si>
    <t>2.4.3026</t>
  </si>
  <si>
    <t>Компрессорная установка</t>
  </si>
  <si>
    <t>инв.13601357</t>
  </si>
  <si>
    <t>2.4.3027</t>
  </si>
  <si>
    <t>Конвейер ленточный стац.</t>
  </si>
  <si>
    <t>инв.37002509</t>
  </si>
  <si>
    <t>2.4.3028</t>
  </si>
  <si>
    <t>инв.37002609</t>
  </si>
  <si>
    <t>2.4.3029</t>
  </si>
  <si>
    <t>инв.10000969 - 72</t>
  </si>
  <si>
    <t>2.4.3030</t>
  </si>
  <si>
    <t>Маневровая лебедка с эл. двигателем 45 кВт, 1500 об</t>
  </si>
  <si>
    <t>инв.00066877</t>
  </si>
  <si>
    <t>2.4.3031</t>
  </si>
  <si>
    <t>Компьютер FRONT Rack 437.23</t>
  </si>
  <si>
    <t>2.4.3032</t>
  </si>
  <si>
    <t>Выключатель МГГ-10/3200</t>
  </si>
  <si>
    <t>инв.37028707</t>
  </si>
  <si>
    <t>2.4.3033</t>
  </si>
  <si>
    <t>Камера КРУКВЗ 6-10-600</t>
  </si>
  <si>
    <t>инв.37003907. Комплектное распределительное устройство ячейка №57 секции ЗР РУСН 6 кВ</t>
  </si>
  <si>
    <t>2.4.3034</t>
  </si>
  <si>
    <t>Комплектное расред. устр-во (КРУ)</t>
  </si>
  <si>
    <t>инв.37006707. Комплектное распределительное устройство РУСН рапонасосный из 2 секций</t>
  </si>
  <si>
    <t>2.4.3035</t>
  </si>
  <si>
    <t>Комплектное рапред. устр-во из 17</t>
  </si>
  <si>
    <t>инв.37006807. Комплектное распределительное устройство ГРУ 6 кВ 2 очереди из 2 секций</t>
  </si>
  <si>
    <t>2.4.3036</t>
  </si>
  <si>
    <t>Комплектное рапред. устр-во из 41</t>
  </si>
  <si>
    <t>инв.37006907. Комплектное распределительное устройство РУСН 6 кВ 3 очереди из 2 секций</t>
  </si>
  <si>
    <t>2.4.3037</t>
  </si>
  <si>
    <t>Комплектное распред.устр-во</t>
  </si>
  <si>
    <t>инв.37007207. Комплектное распредилительное устройство ГРУ 1 очереди из 2 секций</t>
  </si>
  <si>
    <t>2.4.3038</t>
  </si>
  <si>
    <t>Маслянный выключатель МГП-10/400</t>
  </si>
  <si>
    <t xml:space="preserve">инв.37028407/1- 37028407/2.  Маслянный выключатель МГГ-10/2000 2В ТГ №6 
Маслянный выключатель МГГ-10/3000 7В линии связи №1 </t>
  </si>
  <si>
    <t>2.4.3039</t>
  </si>
  <si>
    <t>Оборудование резервного возбуждения</t>
  </si>
  <si>
    <t xml:space="preserve">инв.37005207. Резервный возбудитель-генератор постоянного тока для питания цепей возбуждения генераторов №4, 6, 7
</t>
  </si>
  <si>
    <t>2.4.3040</t>
  </si>
  <si>
    <t>Подстанция 2 КТП-630</t>
  </si>
  <si>
    <t>инв.37037807. Напряжение -6/0,4 кВ, 630 кВа</t>
  </si>
  <si>
    <t>2.4.3041</t>
  </si>
  <si>
    <t>Трансформатор TM-400</t>
  </si>
  <si>
    <t>инв.37029407. Напряжение -  6/0,4 кВ, 750 кВа</t>
  </si>
  <si>
    <t>2.4.3042</t>
  </si>
  <si>
    <t>Эл.двигатель А-114-4</t>
  </si>
  <si>
    <t>инв.37036407</t>
  </si>
  <si>
    <t>2.4.3043</t>
  </si>
  <si>
    <t>Эл.двигатель ДА-30-12-55-8</t>
  </si>
  <si>
    <t>инв.37036407. Напряжение - 250 кВт, мощность - 740 об/мин</t>
  </si>
  <si>
    <t>2.4.3044</t>
  </si>
  <si>
    <t>Эл. двигатель MA-36-61/6</t>
  </si>
  <si>
    <t xml:space="preserve">инв.37034307. Напряжение - 160 кВт, 
мощность - 1000 об/мин
</t>
  </si>
  <si>
    <t>2.4.3045</t>
  </si>
  <si>
    <t>Эл. магнитный аппарат АМО-200-У1</t>
  </si>
  <si>
    <t xml:space="preserve">инв.10001258. </t>
  </si>
  <si>
    <t>2.4.3046</t>
  </si>
  <si>
    <t>Аппарат н/ж V-3,2 мЗ</t>
  </si>
  <si>
    <t>инв.10000911. Корпус декарбонизатора №1</t>
  </si>
  <si>
    <t>2.4.3047</t>
  </si>
  <si>
    <t>Емкость ст. V-200 мЗ</t>
  </si>
  <si>
    <t>инв.10000260</t>
  </si>
  <si>
    <t>2.4.3048</t>
  </si>
  <si>
    <t>Насос АХОЕ 50032-160</t>
  </si>
  <si>
    <t>инв.10000998 - 99</t>
  </si>
  <si>
    <t>2.4.3049</t>
  </si>
  <si>
    <t>Натрий-катионит. фильтр ФИПА-1-2,6-0,6</t>
  </si>
  <si>
    <t>инв.10001047. В схеме Na-фильтр №6</t>
  </si>
  <si>
    <t>2.4.3050</t>
  </si>
  <si>
    <t>Сосуд ПС-50-И-10,ст.У-50мЗ</t>
  </si>
  <si>
    <t>инв.10001126. Расходный бак раствора тринатрийфосфата (турбинное отделение).</t>
  </si>
  <si>
    <t>2.4.3051</t>
  </si>
  <si>
    <t>Сосуд ct.V-25 мЗ</t>
  </si>
  <si>
    <t xml:space="preserve">инв.10001127. Расходная кислотная емкость №4 (ХВО улица, южная сторона).
</t>
  </si>
  <si>
    <t>2.4.3052</t>
  </si>
  <si>
    <t>Эл.магнитный аппарат АМО-200-У1</t>
  </si>
  <si>
    <t>инв.10001258</t>
  </si>
  <si>
    <t>2.4.3053</t>
  </si>
  <si>
    <t>Растопочное мазутное хозяйство</t>
  </si>
  <si>
    <t>инв.37007907. Мазутонасосная станция</t>
  </si>
  <si>
    <t>2.4.3054</t>
  </si>
  <si>
    <t>Система видеонаблюдения территории ТЭЦ</t>
  </si>
  <si>
    <t>инв.13600692</t>
  </si>
  <si>
    <t>2.4.3055</t>
  </si>
  <si>
    <t>инв.13601811</t>
  </si>
  <si>
    <t>2.4.3056</t>
  </si>
  <si>
    <t>Датчик разности давлений ЭнИ-100-ДД-2440-02-МПЗ/ЖК-t1-050</t>
  </si>
  <si>
    <t>инв.13601812</t>
  </si>
  <si>
    <t>2.4.3057</t>
  </si>
  <si>
    <t>Рассев лабораторный РЛ-1</t>
  </si>
  <si>
    <t>инв.19/37-001066</t>
  </si>
  <si>
    <t>2.4.3058</t>
  </si>
  <si>
    <t>Измеритель-регулятор технологический ИРТ 5922-МВ/В/t/1050/360П/ГП/</t>
  </si>
  <si>
    <t>инв.19/37-001067/1- /2</t>
  </si>
  <si>
    <t>2.4.3059</t>
  </si>
  <si>
    <t>Преобразователь давления измерительный АИР-20-/М2-Н/ДД/420</t>
  </si>
  <si>
    <t>инв.19/37-001068/1- /2</t>
  </si>
  <si>
    <t>2.4.3060</t>
  </si>
  <si>
    <t>инв.10104402-10104403</t>
  </si>
  <si>
    <t>2.4.3061</t>
  </si>
  <si>
    <t>2.4.3062</t>
  </si>
  <si>
    <t xml:space="preserve">Проектор Epson EB-E350 </t>
  </si>
  <si>
    <t>инв.10104404-405</t>
  </si>
  <si>
    <t>2.4.3063</t>
  </si>
  <si>
    <t>инв.ВА0000000135</t>
  </si>
  <si>
    <t>2.4.3064</t>
  </si>
  <si>
    <t>инв.10104218-10104221</t>
  </si>
  <si>
    <t>2.4.3065</t>
  </si>
  <si>
    <t>МФУ HP Laser Jet 135а</t>
  </si>
  <si>
    <t>инв.10104217</t>
  </si>
  <si>
    <t>2.4.3066</t>
  </si>
  <si>
    <t>ПК DEXP AtlasH250 Core</t>
  </si>
  <si>
    <t>2.4.3067</t>
  </si>
  <si>
    <t xml:space="preserve">Расходомер эл.магнитный с БП кл.А Питерфлоу РС </t>
  </si>
  <si>
    <t>инв.10106692-93. ду 32-15(L)</t>
  </si>
  <si>
    <t>2.4.3068</t>
  </si>
  <si>
    <t>2.4.3069</t>
  </si>
  <si>
    <t>Весы аналитические САРТОГОМСМ СЕ124-С</t>
  </si>
  <si>
    <t>инв.13601855. зав.номер 39425013. Изготовитель ООО "Сартогосм"</t>
  </si>
  <si>
    <t>2.4.3070.К</t>
  </si>
  <si>
    <t>Металлический столб со светильниками</t>
  </si>
  <si>
    <t>площадь им.А.А.Фомичева, высота- до 4 м, погруженного в бетонное основание. 4 светильнимка торшерного "Шар" (д.250 мм, цвет-опал) и 1 светильник торшерный "Шар" (д.400 мм, цвет молочно-белый)</t>
  </si>
  <si>
    <t>2.4.3071</t>
  </si>
  <si>
    <t>инв.ВА000000060099-100</t>
  </si>
  <si>
    <t>2.4.3072</t>
  </si>
  <si>
    <t>Облучатель-рециркулятор медицинский Армед 1-115МТ</t>
  </si>
  <si>
    <t>инв.10104222-10104223</t>
  </si>
  <si>
    <t>2.4.3073</t>
  </si>
  <si>
    <t>Снегоуборщик CHAMPION ST1170BS</t>
  </si>
  <si>
    <t>снегоуборщик CHAMPION ST1170BS (1009100/090920/0085106, Китай)</t>
  </si>
  <si>
    <t>Хозяйственное ведение</t>
  </si>
  <si>
    <t>2.4.3074</t>
  </si>
  <si>
    <t>Фотограмметрическое программное обеспечение</t>
  </si>
  <si>
    <t>2.4.3075</t>
  </si>
  <si>
    <t>Аккумуляторная дрель-винтоверт Metabo</t>
  </si>
  <si>
    <t>2.4.3076</t>
  </si>
  <si>
    <t>2.4.3077</t>
  </si>
  <si>
    <t xml:space="preserve">Ноутбук HP </t>
  </si>
  <si>
    <t>2.4.3078</t>
  </si>
  <si>
    <t>Ноутбук НР Pavilion 15</t>
  </si>
  <si>
    <t>Pavilion 15i5-10300H 16GSSD512Gb n VCTX1660TiMAXQ6GB 15.6 черный</t>
  </si>
  <si>
    <t>2.4.3079</t>
  </si>
  <si>
    <t>Смартфон Samsung Galaxy A50</t>
  </si>
  <si>
    <t>2.4.3080</t>
  </si>
  <si>
    <t>Цифровой фотоаппаратGanon EOS 2000D</t>
  </si>
  <si>
    <t>2.4.3081</t>
  </si>
  <si>
    <t>Шлем виртуальной реальности HTC Vive Pro</t>
  </si>
  <si>
    <t>2.4.3082</t>
  </si>
  <si>
    <t>Многофункциональный инструмент (мультитул)</t>
  </si>
  <si>
    <t>2.4.3083</t>
  </si>
  <si>
    <t>Проводной микрофон XLine MD-1800 (3 м черный)</t>
  </si>
  <si>
    <t>2.4.3084</t>
  </si>
  <si>
    <t>Цифровой (электронный )штангенциркуль MATRIX31611 3 in</t>
  </si>
  <si>
    <t>2.4.3085</t>
  </si>
  <si>
    <t>Проектор Infocus IN114(вкомплекте крепление+кабель 15м)</t>
  </si>
  <si>
    <t>2.4.3086</t>
  </si>
  <si>
    <t>МФУ лазерный Kycera FS-1025 MFP</t>
  </si>
  <si>
    <t>2.4.3087</t>
  </si>
  <si>
    <t>Проектор Aser X 112 HP</t>
  </si>
  <si>
    <t>DLP, 800*66, 4000 ANSI Lm, 3Вт HDMI VGA</t>
  </si>
  <si>
    <t>2.4.3088</t>
  </si>
  <si>
    <t>Уничтожитель бумаги Jinpex JP-830C</t>
  </si>
  <si>
    <t>Уничтожитель бумаги Jinpex JP-830C (фрагменты 2*10мм, 12 листов, 34 литров, 4 класс секретности)</t>
  </si>
  <si>
    <t>2.4.3089</t>
  </si>
  <si>
    <t>Рециркулятор 1-115ПТ Армед</t>
  </si>
  <si>
    <t>инв. 3120344</t>
  </si>
  <si>
    <t>2.4.3090</t>
  </si>
  <si>
    <t>Контроллер для белт-лайта 230В 7000Вт 4кан.x8А прогр. ДУ IP54 Neon-Night332-119</t>
  </si>
  <si>
    <t>инв. 000100</t>
  </si>
  <si>
    <t>2.4.3091</t>
  </si>
  <si>
    <t>Газоанализатор ГАНК -4С(Р) для определения-Кислота серная (2112)</t>
  </si>
  <si>
    <t>Инв. Номер 13601856. Заводской номер 2112, Паспорт: КПГУ.413322.002ПС Предприятие изготовитель: ООО "НПО"Прибор Ганк"</t>
  </si>
  <si>
    <t>2.4.3092</t>
  </si>
  <si>
    <t>Насос НД 2,5 63/100 К14А-УХЛЗ</t>
  </si>
  <si>
    <t>Инв.номер 13601857. Насос НД 2,5 63/100 К14А-УХЛЗ заводской номер 1656; паспорт: без номера. Предприятие изготовитель: Самарапромкомплект"</t>
  </si>
  <si>
    <t>2.4.3093</t>
  </si>
  <si>
    <t>Регистратор на 32 канала</t>
  </si>
  <si>
    <t>МБОУ СОШ №19</t>
  </si>
  <si>
    <t>Оперативное управление</t>
  </si>
  <si>
    <t>2.4.3094</t>
  </si>
  <si>
    <t>Сетевой коммутатор POE на 8 каналов</t>
  </si>
  <si>
    <t>2.4.3095</t>
  </si>
  <si>
    <t>Музыкальный центр LG OL90DK</t>
  </si>
  <si>
    <t>2.4.3096</t>
  </si>
  <si>
    <t>МФУ (прин/ксер/скан) Kyocera FS-1020MFP</t>
  </si>
  <si>
    <t>МБУДО "ДШИ"</t>
  </si>
  <si>
    <t>2.4.3097</t>
  </si>
  <si>
    <t>Рециркулятор с двумя лампамив металлическом корпусе, мощность ультрофиолетовой лампы 15 ВТ, производительность 60-90 м.куб./ч</t>
  </si>
  <si>
    <t>2.4.3098</t>
  </si>
  <si>
    <t>Рециркулятор УФ-бактерицидный</t>
  </si>
  <si>
    <t xml:space="preserve"> двухламповый с принудительной циркуляцией воздушного потока для обеззараживания воздуха помещений РБ-18«Я-ФП-01»</t>
  </si>
  <si>
    <t>2.4.3099</t>
  </si>
  <si>
    <t>Инв.10104225-10104226. Прямоугольной формы, металлический корпус белого цвета</t>
  </si>
  <si>
    <t>2.4.3100</t>
  </si>
  <si>
    <t>Инв. 10104227. двухламповый с принудительной циркуляцией воздушного потока для обеззараживания воздуха помещений РБ-18«Я-ФП-01»</t>
  </si>
  <si>
    <t>2.4.3101</t>
  </si>
  <si>
    <t>Системный блок Aerocool Cylon</t>
  </si>
  <si>
    <t>Aerocool Cylon</t>
  </si>
  <si>
    <t>2.4.3102</t>
  </si>
  <si>
    <t>двухламповый с принудительной циркуляцией воздушного потока для обеззараживания воздуха помещений РБ-18«Я-ФП-01»</t>
  </si>
  <si>
    <t>2.4.3103</t>
  </si>
  <si>
    <t>2.4.3104</t>
  </si>
  <si>
    <t>2.4.3105</t>
  </si>
  <si>
    <t>2.4.3106</t>
  </si>
  <si>
    <t>2.4.3107</t>
  </si>
  <si>
    <t>2.4.3108</t>
  </si>
  <si>
    <t>Системный блок в сборе AMD ruzen 3 2200g AM4, 8 гб ОЗУ, 1 ТБ HDD, 450W</t>
  </si>
  <si>
    <t>инв.110134000061-110134000063, системный блок в сборе AMD ruzen 3 2200g AM4, 8 гб ОЗУ, 1 ТБ HDD, 450W</t>
  </si>
  <si>
    <t>2.4.3109</t>
  </si>
  <si>
    <t>МФУ RicohSP 33SN (Принтер/Сканер/Копир:А4 32 ppm256Mb LAN USB)</t>
  </si>
  <si>
    <t>инв.110134000068-110134000070 МФУ RicohSP 33SN (Принтер/Сканер/Копир:А4 32 ppm256Mb LAN USB)</t>
  </si>
  <si>
    <t>2.4.3110</t>
  </si>
  <si>
    <t>инв.110134000064, системный блок в сборе AMD ruzen 3 2200g AM4, 8 гб ОЗУ, 1 ТБ HDD, 450W</t>
  </si>
  <si>
    <t xml:space="preserve">Форма - 5 </t>
  </si>
  <si>
    <t>Подраздел 2.2 "Транспорт"</t>
  </si>
  <si>
    <t>Наименование объекта, номер гос.регистрации</t>
  </si>
  <si>
    <t>Модель</t>
  </si>
  <si>
    <t>Двигатель №</t>
  </si>
  <si>
    <t>Шасси №</t>
  </si>
  <si>
    <t>Кузов №</t>
  </si>
  <si>
    <t>Год выпуска</t>
  </si>
  <si>
    <t>2.2.0001</t>
  </si>
  <si>
    <t xml:space="preserve">Автомобиль легковой, гос.рег.знак Р 096 РТ (инв.01510019) </t>
  </si>
  <si>
    <t>ГАЗ-3110</t>
  </si>
  <si>
    <t>*40620D*13061005*</t>
  </si>
  <si>
    <t>отсутст.</t>
  </si>
  <si>
    <t>31100010   461280</t>
  </si>
  <si>
    <t>2.2.0004</t>
  </si>
  <si>
    <t>Автомобиль грузовой бортовой, гос.номер К 942 ВВ (инв.01510003)</t>
  </si>
  <si>
    <t>ГАЗ 33073</t>
  </si>
  <si>
    <t>523400-21002528</t>
  </si>
  <si>
    <t>отсутствует</t>
  </si>
  <si>
    <t>2.2.0010</t>
  </si>
  <si>
    <t>Трактор, гос.номер МТ 6240 (инв.11116)</t>
  </si>
  <si>
    <t>Т25-А</t>
  </si>
  <si>
    <t>2.2.0014</t>
  </si>
  <si>
    <t>Автомобиль, гос. номер В 838 МЕ (инв.10105130к)</t>
  </si>
  <si>
    <t>УАЗ 3151210</t>
  </si>
  <si>
    <t>4178-50501758</t>
  </si>
  <si>
    <t>S50 538850</t>
  </si>
  <si>
    <t>S 21259</t>
  </si>
  <si>
    <t>2.2.0018</t>
  </si>
  <si>
    <t>Автомобиль, гос.номер Х 854 РУ (инв.0151002)</t>
  </si>
  <si>
    <t>ГАЗ-3221</t>
  </si>
  <si>
    <t>*40630А*13067201</t>
  </si>
  <si>
    <t>322100102 25638</t>
  </si>
  <si>
    <t>2.2.0026</t>
  </si>
  <si>
    <t>Автомобиль грузовой, гос.номер С 349 МС (инв.10105133к)</t>
  </si>
  <si>
    <t>УАЗ- 3303018</t>
  </si>
  <si>
    <t>RО 289740</t>
  </si>
  <si>
    <t>2.2.0028</t>
  </si>
  <si>
    <t>Погрузчик одноковшовый фронтальный, гос.номер МТ 6198 (инв.10105135к)</t>
  </si>
  <si>
    <t>ТО-30</t>
  </si>
  <si>
    <t>2.2.0029</t>
  </si>
  <si>
    <t>Автомобиль самосвал, гос.номер С 354 МС (инв.10105136к)</t>
  </si>
  <si>
    <t>ГАЗ-САЗ- 3504</t>
  </si>
  <si>
    <t>2.2.0030</t>
  </si>
  <si>
    <t>Универсальная уборочная машина, гос.номер МТ 6208 (инв.10104137к)</t>
  </si>
  <si>
    <t>КО-705Б</t>
  </si>
  <si>
    <t>2.2.0032</t>
  </si>
  <si>
    <t>Трактор, гос.номер МТ 6207 (инв.10104139к)</t>
  </si>
  <si>
    <t>ЛТЗ-55А</t>
  </si>
  <si>
    <t>008786</t>
  </si>
  <si>
    <t>2.2.0033</t>
  </si>
  <si>
    <t>Автомашина прочие спец., гос.номер С 350 МС (инв.10105140к)</t>
  </si>
  <si>
    <t>КО-713</t>
  </si>
  <si>
    <t>R 3388174</t>
  </si>
  <si>
    <t>2.2.0034</t>
  </si>
  <si>
    <t>Автомобиль самосвал, гос.номер С 351 МС (инв.10105141к)</t>
  </si>
  <si>
    <t>ЗИЛ- 45085</t>
  </si>
  <si>
    <t>2.2.0036</t>
  </si>
  <si>
    <t>Автомобиль пикап, гос.номер Т 481 МУ (инв.10105143к)</t>
  </si>
  <si>
    <t>ГАЗ-5312</t>
  </si>
  <si>
    <t>2.2.0039</t>
  </si>
  <si>
    <t>Автомобиль цистерна, гос.номер С 352 МС (инв.10105144к)</t>
  </si>
  <si>
    <t>ЗИЛ-130</t>
  </si>
  <si>
    <t>508400Н-066338</t>
  </si>
  <si>
    <t>цистерна</t>
  </si>
  <si>
    <t>2.2.0042</t>
  </si>
  <si>
    <t>Трактор, гос.номер МТ 6197 (инв.10104146к)</t>
  </si>
  <si>
    <t>МТЗ-82</t>
  </si>
  <si>
    <t>412965 / 95660</t>
  </si>
  <si>
    <t>2.2.0043</t>
  </si>
  <si>
    <t>Трактор, гос.номер МТ 6199 (инв.10104147к)</t>
  </si>
  <si>
    <t>МТЗ-80</t>
  </si>
  <si>
    <t>2.2.0044</t>
  </si>
  <si>
    <t>Трактор, гос.номер МТ 6206 (инв.10104148к)</t>
  </si>
  <si>
    <t>Т-150К</t>
  </si>
  <si>
    <t>СМД-62, 883394</t>
  </si>
  <si>
    <t>2.2.0048</t>
  </si>
  <si>
    <t>Трактор, гос.номер 1981 Ами (инв.10104152к)</t>
  </si>
  <si>
    <t>Т-28</t>
  </si>
  <si>
    <t>2.2.0049</t>
  </si>
  <si>
    <t>Трактор, гос.номер АМ 1979 (инв.10104153к)</t>
  </si>
  <si>
    <t>Т-40</t>
  </si>
  <si>
    <t>V - 1988</t>
  </si>
  <si>
    <t>2.2.0055</t>
  </si>
  <si>
    <t>Трактор, гос.номер МТ 6201 (инв.10104158к)</t>
  </si>
  <si>
    <t>Т-40 М</t>
  </si>
  <si>
    <t>2822703</t>
  </si>
  <si>
    <t>366534</t>
  </si>
  <si>
    <t>2.2.0058</t>
  </si>
  <si>
    <t>Автомобиль цистерна, гос.номер Р 680 МК (инв.10105262к)</t>
  </si>
  <si>
    <t xml:space="preserve">ЗИЛ 130 </t>
  </si>
  <si>
    <t>948969</t>
  </si>
  <si>
    <t>2246781</t>
  </si>
  <si>
    <t>VI - 1984</t>
  </si>
  <si>
    <t>2.2.0059</t>
  </si>
  <si>
    <t>Автомобиль цистерна, гос.номер Р 673 МК (инв.10105163к)</t>
  </si>
  <si>
    <t>ГАЗ 53</t>
  </si>
  <si>
    <t>209873</t>
  </si>
  <si>
    <t>1007136</t>
  </si>
  <si>
    <t>2544</t>
  </si>
  <si>
    <t>2.2.0060</t>
  </si>
  <si>
    <t>Автомобиль прочие спец., гос.номер Р 762 ММ (инв.10105164к)</t>
  </si>
  <si>
    <t>ГАЗ-53 (мусоровоз)</t>
  </si>
  <si>
    <t>3М354-51100А41002684</t>
  </si>
  <si>
    <t>1080938</t>
  </si>
  <si>
    <t>IV - 1987</t>
  </si>
  <si>
    <t>2.2.0063</t>
  </si>
  <si>
    <t>Автомобиль прочие спец., гос.номер Р 684 МК (инв.10105167к)</t>
  </si>
  <si>
    <t>ЗИЛ -130 (автовышка)</t>
  </si>
  <si>
    <t>290028</t>
  </si>
  <si>
    <t>1265086</t>
  </si>
  <si>
    <t>III - 1976</t>
  </si>
  <si>
    <t>2.2.0064</t>
  </si>
  <si>
    <t>Автомобиль грузовой бортовой, гос.номер Р 668 МК (инв.10105168к)</t>
  </si>
  <si>
    <t>УАЗ - 452 Д</t>
  </si>
  <si>
    <t>059143</t>
  </si>
  <si>
    <t>130698</t>
  </si>
  <si>
    <t>2.2.0067</t>
  </si>
  <si>
    <t>Автомобиль фургон, гос.номер Р 895 МК (инв.10105169к)</t>
  </si>
  <si>
    <t>ГАЗ-3307</t>
  </si>
  <si>
    <t>10897</t>
  </si>
  <si>
    <t>1492454</t>
  </si>
  <si>
    <t>269</t>
  </si>
  <si>
    <t>XII - 1994</t>
  </si>
  <si>
    <t>2.2.0068</t>
  </si>
  <si>
    <t>Автомобиль фургон, гос.номер Р 678 МК (инв.10105170к)</t>
  </si>
  <si>
    <t>ГАЗ-330700</t>
  </si>
  <si>
    <t>81000161</t>
  </si>
  <si>
    <t>1605216</t>
  </si>
  <si>
    <t xml:space="preserve"> 1994</t>
  </si>
  <si>
    <t>2.2.0069</t>
  </si>
  <si>
    <t>Автомобиль, фургон гос.номер Р 679 МК (инв.10105171к)</t>
  </si>
  <si>
    <t>ГАЗ-53</t>
  </si>
  <si>
    <t>11028173</t>
  </si>
  <si>
    <t>1197202</t>
  </si>
  <si>
    <t>VI - 1989</t>
  </si>
  <si>
    <t>2.2.0070</t>
  </si>
  <si>
    <t>Автомобиль фургон, гос.номер Р 670 МК (инв.10105172к)</t>
  </si>
  <si>
    <t>ГАЗ 6611</t>
  </si>
  <si>
    <t>1V   029176</t>
  </si>
  <si>
    <t>0594130</t>
  </si>
  <si>
    <t>I - 1989</t>
  </si>
  <si>
    <t>2.2.0073</t>
  </si>
  <si>
    <t>Автомобиль самосвал, гос.номер Р 667 МК (инв.10105175к)</t>
  </si>
  <si>
    <t>ЗИЛ ММ3 554М</t>
  </si>
  <si>
    <t>591155</t>
  </si>
  <si>
    <t>3299167</t>
  </si>
  <si>
    <t>IV - 1993</t>
  </si>
  <si>
    <t>2.2.0074</t>
  </si>
  <si>
    <t>Автомобиль фургон, гос.номер Р 864 МК (инв.10105176к)</t>
  </si>
  <si>
    <t>ЗИЛ 431410</t>
  </si>
  <si>
    <t>349007</t>
  </si>
  <si>
    <t>2.2.0080</t>
  </si>
  <si>
    <t>Автомобиль прочие грузовые, гос.номер Р 677 МК (инв.10105181к)</t>
  </si>
  <si>
    <t>026141</t>
  </si>
  <si>
    <t>1604759</t>
  </si>
  <si>
    <t>2.2.0084</t>
  </si>
  <si>
    <t>Прицеп тракторный, 1989 АМ (инв.10105185к)</t>
  </si>
  <si>
    <t>ПТС-12</t>
  </si>
  <si>
    <t>22*40814</t>
  </si>
  <si>
    <t>VI - 1983</t>
  </si>
  <si>
    <t>2.2.0085</t>
  </si>
  <si>
    <t>Прицеп тракторный,  гос.номер МТ 6203 (инв.10105186к)</t>
  </si>
  <si>
    <t>2ПТС-4</t>
  </si>
  <si>
    <t>40815</t>
  </si>
  <si>
    <t xml:space="preserve"> 1986</t>
  </si>
  <si>
    <t>2.2.0086</t>
  </si>
  <si>
    <t>Прицеп тракторный, гос.номер 1994 АМ (инв.10105187к)</t>
  </si>
  <si>
    <t>979/ 1213</t>
  </si>
  <si>
    <t xml:space="preserve"> 1985</t>
  </si>
  <si>
    <t>2.2.0089</t>
  </si>
  <si>
    <t>Прицеп тракторный, гос.номер МТ 6204 (инв.10105190к)</t>
  </si>
  <si>
    <t>22042</t>
  </si>
  <si>
    <t>2.2.0097</t>
  </si>
  <si>
    <t xml:space="preserve">Автомобиль легковой, гос.номер У 865 НТ  </t>
  </si>
  <si>
    <t>ГАЗ-31105</t>
  </si>
  <si>
    <t>*40621А*63105193*</t>
  </si>
  <si>
    <t>31105060125001</t>
  </si>
  <si>
    <t>2.2.0098</t>
  </si>
  <si>
    <t>Автобус, гос.номер Е 696 ОН (инв.210105200001)</t>
  </si>
  <si>
    <t>ГАЗ322132</t>
  </si>
  <si>
    <t>40260F № 60012856</t>
  </si>
  <si>
    <t>32210010206867</t>
  </si>
  <si>
    <t>3221001009410</t>
  </si>
  <si>
    <t>2.2.0099</t>
  </si>
  <si>
    <t>Автобус, гос.номер А 478 РК (инв.10105125к (инв.3040904))</t>
  </si>
  <si>
    <t>ПАЗ 32053</t>
  </si>
  <si>
    <t>523400 81011084</t>
  </si>
  <si>
    <t>Х1М3205С080004166</t>
  </si>
  <si>
    <t>Комитет  администрации г.Яровое по культуре, спорту и молодежной политике</t>
  </si>
  <si>
    <t>2.2.0100</t>
  </si>
  <si>
    <t>Автомобиль, гос.номер А 577 РК (инв.10105126к)</t>
  </si>
  <si>
    <t xml:space="preserve">ВАЗ-21043 </t>
  </si>
  <si>
    <t>0812231</t>
  </si>
  <si>
    <t>МБУ "Информационный центр г. Яровое"</t>
  </si>
  <si>
    <t>2.2.0103</t>
  </si>
  <si>
    <t>Автомобиль, гос.номер В 907 РН (инв.10105003)</t>
  </si>
  <si>
    <t>ПАЗ 32053-70</t>
  </si>
  <si>
    <t>Х1М3205СХ80005473</t>
  </si>
  <si>
    <t>2.2.0104</t>
  </si>
  <si>
    <t>Автомобиль легковой, гос.номер О 581 ХО</t>
  </si>
  <si>
    <t>ГАЗ-3102</t>
  </si>
  <si>
    <t>2.4L-DOHC*133800131</t>
  </si>
  <si>
    <t>31020090167466</t>
  </si>
  <si>
    <t>2.2.0106</t>
  </si>
  <si>
    <t>Автомобиль легковой, гос.номер Т 118 РР</t>
  </si>
  <si>
    <t>ВАЗ 21124</t>
  </si>
  <si>
    <t>ХТА21124080525104</t>
  </si>
  <si>
    <t>2.2.0108</t>
  </si>
  <si>
    <t>Автобус пригородный, гос.номер Е 442 СМ (инв.10105070к)</t>
  </si>
  <si>
    <t>ПАЗ 4234</t>
  </si>
  <si>
    <t>Д245.9Е3 479685</t>
  </si>
  <si>
    <t>Х1М4234К090000442</t>
  </si>
  <si>
    <t>2.2.0109</t>
  </si>
  <si>
    <t xml:space="preserve">Автобус, гос.номер Е 443 СМ </t>
  </si>
  <si>
    <t>Д245.9Е3 470035</t>
  </si>
  <si>
    <t>Х1М4234К090000363</t>
  </si>
  <si>
    <t>2.2.0110</t>
  </si>
  <si>
    <t>Экскаватор, гос.номер ЕВ 9916 (инв.10104072к)</t>
  </si>
  <si>
    <t>ЕК12-00Б</t>
  </si>
  <si>
    <t>2.2.0111</t>
  </si>
  <si>
    <t>Кран автомобильный, гос.номер Н 041 СМ</t>
  </si>
  <si>
    <t>КАМАЗ 53605-D3КС-3577-3К</t>
  </si>
  <si>
    <t>6ISBе28569522033</t>
  </si>
  <si>
    <t>ХТС 53605393006600</t>
  </si>
  <si>
    <t>2145265</t>
  </si>
  <si>
    <t>2.2.0112</t>
  </si>
  <si>
    <t xml:space="preserve">Автобус, гос.номер Т 888 СК </t>
  </si>
  <si>
    <t>ПАЗ 32054</t>
  </si>
  <si>
    <t>523400 А1005254</t>
  </si>
  <si>
    <t>Х1М3205Н0А0003182</t>
  </si>
  <si>
    <t>2.2.0113</t>
  </si>
  <si>
    <t>Автомобиль специализированный, гос.номер У 666 СТ</t>
  </si>
  <si>
    <t>КО 440</t>
  </si>
  <si>
    <t>Д 245.7Е3   540147</t>
  </si>
  <si>
    <t>330900А0992448</t>
  </si>
  <si>
    <t>330700А0178245</t>
  </si>
  <si>
    <t>2.2.0114</t>
  </si>
  <si>
    <t>Автомобиль легковой, гос.номер О 373 ОО22</t>
  </si>
  <si>
    <t xml:space="preserve"> NISSAN TEANA, </t>
  </si>
  <si>
    <t>VQ25 632643А</t>
  </si>
  <si>
    <t>Z8NBBUJ32AAS012522</t>
  </si>
  <si>
    <t>2.2.0115</t>
  </si>
  <si>
    <t>Автомобиль легковой, рег.номер О 729 ТН</t>
  </si>
  <si>
    <t>LADA PRIORA 217130</t>
  </si>
  <si>
    <t xml:space="preserve">21126, 2756503 </t>
  </si>
  <si>
    <t>ХТА217130В0058801</t>
  </si>
  <si>
    <t>2.2.0118</t>
  </si>
  <si>
    <t>Трактор, гос.номер АУ 9869, (инв.00000105)</t>
  </si>
  <si>
    <t xml:space="preserve">Т-40 </t>
  </si>
  <si>
    <t>2.2.0119</t>
  </si>
  <si>
    <t>Трактор, гос.номер АУ 9868, (инв.37028107)</t>
  </si>
  <si>
    <t>2.2.0120</t>
  </si>
  <si>
    <t>Автомобиль грузовой фургон, гос.номер Н 534 ТН (инв.10105008)</t>
  </si>
  <si>
    <t>ИЖ 27175-40</t>
  </si>
  <si>
    <t>21067 9844746</t>
  </si>
  <si>
    <t>Z9Z271750C0030557</t>
  </si>
  <si>
    <t>2.2.0121</t>
  </si>
  <si>
    <t xml:space="preserve">Автомобиль седан, гос.номер С 159 НЕ </t>
  </si>
  <si>
    <t>ГАЗ 33110</t>
  </si>
  <si>
    <t>40210В*V3408636</t>
  </si>
  <si>
    <t>0071557</t>
  </si>
  <si>
    <t>2.2.0123</t>
  </si>
  <si>
    <t xml:space="preserve">Автомобиль седан, гос.номер Т 565 НН </t>
  </si>
  <si>
    <t>ГАЗ 3110</t>
  </si>
  <si>
    <t>ЗМ340200М-50020732</t>
  </si>
  <si>
    <t>2.2.0124</t>
  </si>
  <si>
    <t>Автомобиль, гос.номер Т 567 НН</t>
  </si>
  <si>
    <t>УАЗ 396252</t>
  </si>
  <si>
    <t>ЗМ3410400-20005565</t>
  </si>
  <si>
    <t>37410020   125035</t>
  </si>
  <si>
    <t>374100     202668</t>
  </si>
  <si>
    <t>2.2.0125</t>
  </si>
  <si>
    <t xml:space="preserve">Автомобиль, гос.номер Т 569 НН </t>
  </si>
  <si>
    <t>ВАЗ-21213</t>
  </si>
  <si>
    <t>21213-5300615</t>
  </si>
  <si>
    <t>2.2.0126</t>
  </si>
  <si>
    <t xml:space="preserve">Автомобиль, гос.номер М 550 НН </t>
  </si>
  <si>
    <t>УАЗ-31512</t>
  </si>
  <si>
    <t>УМЗ-4178 № Y0302881</t>
  </si>
  <si>
    <t>Y0006399</t>
  </si>
  <si>
    <t>Y0006032</t>
  </si>
  <si>
    <t>2.2.0127</t>
  </si>
  <si>
    <t xml:space="preserve">Автомобиль легковой, гос.номер Т 566 НН </t>
  </si>
  <si>
    <t xml:space="preserve"> ГАЗ-3102</t>
  </si>
  <si>
    <t>*40620D*63012315*</t>
  </si>
  <si>
    <t>31020060  152024</t>
  </si>
  <si>
    <t>2.2.0128</t>
  </si>
  <si>
    <t xml:space="preserve">Автопогрузчик </t>
  </si>
  <si>
    <t>Д1792</t>
  </si>
  <si>
    <t>2.2.0129</t>
  </si>
  <si>
    <t>Автомобиль грузовой фургон, гос.номер У 671 СТ</t>
  </si>
  <si>
    <t>ГАЗ 6615</t>
  </si>
  <si>
    <t>5606-М195783М</t>
  </si>
  <si>
    <t>ХТН006615МО677685</t>
  </si>
  <si>
    <t>2.2.0130</t>
  </si>
  <si>
    <t>Экскаватор, гос.номер АУ 9856</t>
  </si>
  <si>
    <t>ЭО2621В-2</t>
  </si>
  <si>
    <t>347544</t>
  </si>
  <si>
    <t>Р10-01Э</t>
  </si>
  <si>
    <t>2.2.0131</t>
  </si>
  <si>
    <t>Прицеп специальный тракторный - агрегат передвижной сварочный, гос.номер ЕВ 9914</t>
  </si>
  <si>
    <t>АДД 005 (АДД-4004 МВП У1)</t>
  </si>
  <si>
    <t>308888 (Д-144) в агрегате</t>
  </si>
  <si>
    <t>2.2.0133</t>
  </si>
  <si>
    <t>Автоподъемник, гос.номер О 798 ОЕ</t>
  </si>
  <si>
    <t>АПТЛ-17 (на шасси ГАЗ-3307)</t>
  </si>
  <si>
    <t>51300-71007635</t>
  </si>
  <si>
    <t>33070070    931654</t>
  </si>
  <si>
    <t>33070070   125969</t>
  </si>
  <si>
    <t>2.2.0134</t>
  </si>
  <si>
    <t xml:space="preserve">Машина коммунально-строительная многоцелевая, гос.номер 4104 АС </t>
  </si>
  <si>
    <t>УН-053</t>
  </si>
  <si>
    <t>7201-035139</t>
  </si>
  <si>
    <t>2.2.0140</t>
  </si>
  <si>
    <t>Прицеп специальный тракторный  агрегат передвижной сварочный, гос.номер 4358МС</t>
  </si>
  <si>
    <t>АДД-4004МП</t>
  </si>
  <si>
    <t>3085644 в агрегате</t>
  </si>
  <si>
    <t>6098/Х8КАДД00160000592</t>
  </si>
  <si>
    <t>2.2.0142</t>
  </si>
  <si>
    <t xml:space="preserve">Трактор, гос.номер  ЕЕ 1487 </t>
  </si>
  <si>
    <t>Т-170</t>
  </si>
  <si>
    <t>2.2.0144</t>
  </si>
  <si>
    <t>Машина шлакоуборочная "ШУМ" (инв.39000685)</t>
  </si>
  <si>
    <t>2.2.0145</t>
  </si>
  <si>
    <t>Прицеп тракторный, номер ЕК 9088 (инв.10000273)</t>
  </si>
  <si>
    <t>2.2.0150</t>
  </si>
  <si>
    <t>Автомобиль, гос.номер Н113ХА</t>
  </si>
  <si>
    <t>УАЗ 390995-04</t>
  </si>
  <si>
    <t>409110*Н3004090</t>
  </si>
  <si>
    <t>374100Н0404840</t>
  </si>
  <si>
    <t>ХТТ390995Н121508</t>
  </si>
  <si>
    <t>2.2.0151</t>
  </si>
  <si>
    <t>Рециклер прицепной ТМ-3,5РЦАП РЭ</t>
  </si>
  <si>
    <t>2.2.0152</t>
  </si>
  <si>
    <t>Автомобиль,  гос.номер  146 РР22</t>
  </si>
  <si>
    <t>NISSAN ALMERA</t>
  </si>
  <si>
    <t>K4MF496 PO74655</t>
  </si>
  <si>
    <t>Z8NAJL10057644410</t>
  </si>
  <si>
    <t>2.2.0153</t>
  </si>
  <si>
    <t>Автомобиль фургон, гос.номер Е 417 СМ</t>
  </si>
  <si>
    <t>У 0704106</t>
  </si>
  <si>
    <t>2.2.0154</t>
  </si>
  <si>
    <t xml:space="preserve">Трактор, гос.номер ЕК 9089 </t>
  </si>
  <si>
    <t>Т-28М</t>
  </si>
  <si>
    <t>2.2.0155</t>
  </si>
  <si>
    <t>Прицеп тракторный, гос.номер ЕК 9087</t>
  </si>
  <si>
    <t>2.2.0156</t>
  </si>
  <si>
    <t xml:space="preserve">Автобус для перевозки детей, гос.номер АМ02322 </t>
  </si>
  <si>
    <t>FORD</t>
  </si>
  <si>
    <t>CY14HA67147</t>
  </si>
  <si>
    <t>Z6FXXXESGXHA 67147</t>
  </si>
  <si>
    <t>2.2.0157</t>
  </si>
  <si>
    <t>Автогрейдер, гос.номер МТ 3794</t>
  </si>
  <si>
    <t>ДЗ-143</t>
  </si>
  <si>
    <t>А-01, 808787</t>
  </si>
  <si>
    <t>2.2.0158</t>
  </si>
  <si>
    <t>Автобус,  гос.номер  С 453 КМ 22</t>
  </si>
  <si>
    <t>ГАЗ 32213</t>
  </si>
  <si>
    <t xml:space="preserve">*40630А*33065642 </t>
  </si>
  <si>
    <t>2.2.0159</t>
  </si>
  <si>
    <t xml:space="preserve">Ж/д полувагон 4-ос без переходной площадки бортовой (с люками в полу) инв.12-532000. Модель тележек 18-9770. Грузоподъемность-69 т. Тара-22,2 т
Предназначен для закачки угля в БСУ котлов.
 </t>
  </si>
  <si>
    <t>12-532</t>
  </si>
  <si>
    <t>2.2.0160</t>
  </si>
  <si>
    <t xml:space="preserve">Ж/д полувагон 4-ос без переходной площадки бортовой (с люками в полу) инв.12-753000. Модель тележек 18-100
Грузоподъемность-69 т. Тара-22,1 т
</t>
  </si>
  <si>
    <t xml:space="preserve"> 12-753</t>
  </si>
  <si>
    <t>2.2.0161</t>
  </si>
  <si>
    <t xml:space="preserve">Ж/д полувагон 4-ос без переходной площадки бортовой - 2 шт. Инв. 13601339-13601340
 </t>
  </si>
  <si>
    <t>2.2.0162</t>
  </si>
  <si>
    <t>Бульдозер ДЗ-171,1. инв.37041809</t>
  </si>
  <si>
    <t>2.2.0163</t>
  </si>
  <si>
    <t>Бульдозер ДЗ-171,1. инв.37044107</t>
  </si>
  <si>
    <t>2.2.0164</t>
  </si>
  <si>
    <t xml:space="preserve">Бульдозер Т-170М1 гос. № 9867 АУ. Инв.37044007,коробка передач отсутствует, цвет-желтый,
гусеничный, габаритный размеры 4600*2480*3080 мм, масса 16700кг
</t>
  </si>
  <si>
    <t>2.2.0165</t>
  </si>
  <si>
    <t>Бульдозер Т10М.0111-1. Инв.13600700</t>
  </si>
  <si>
    <t>71051 коробка передач</t>
  </si>
  <si>
    <t>Подраздел 2.5 "Иное движимое имущество"</t>
  </si>
  <si>
    <t>Год выпуска / год ввода в эксплуатацию</t>
  </si>
  <si>
    <t>Кол-во объектов</t>
  </si>
  <si>
    <t>2.5.0002</t>
  </si>
  <si>
    <t>Мебель-стенка</t>
  </si>
  <si>
    <t>12.2001</t>
  </si>
  <si>
    <t>инв. 01660007. Гостиница,темно- коричневого цвета с антр.(4шкафа)</t>
  </si>
  <si>
    <t>2.5.0003</t>
  </si>
  <si>
    <t>Стенка офисная</t>
  </si>
  <si>
    <t>инв. 01660006. Светлая полировка 3,4*2,295</t>
  </si>
  <si>
    <t>2.5.0006</t>
  </si>
  <si>
    <t>Часы "Электроника-7-06"</t>
  </si>
  <si>
    <t>заводской  № 221725</t>
  </si>
  <si>
    <t>2.5.0060</t>
  </si>
  <si>
    <t>Шкаф медицинский</t>
  </si>
  <si>
    <t>инв. 210106300013. ЩСУ -3; ТУ-18-536-042-75</t>
  </si>
  <si>
    <t>2.5.0090</t>
  </si>
  <si>
    <t>Герб</t>
  </si>
  <si>
    <t>инв. 01660008</t>
  </si>
  <si>
    <t>2.5.0091</t>
  </si>
  <si>
    <t>Угловая мягкая мебель</t>
  </si>
  <si>
    <t>инв. 01660011</t>
  </si>
  <si>
    <t>2.5.0092</t>
  </si>
  <si>
    <t>Шкаф книжный</t>
  </si>
  <si>
    <t>инв. 01660012. Прессов.дерев.стек.двери</t>
  </si>
  <si>
    <t>2.5.0101</t>
  </si>
  <si>
    <t xml:space="preserve">Стол угловой </t>
  </si>
  <si>
    <t>инв. 01660014 (стол в приёмной (7,05)</t>
  </si>
  <si>
    <t>2.5.0102</t>
  </si>
  <si>
    <t xml:space="preserve">Стол офисный  </t>
  </si>
  <si>
    <t>инв. 01660015 (стол у главы)</t>
  </si>
  <si>
    <t>2.5.0103</t>
  </si>
  <si>
    <t>Телевизор "Горизонт"</t>
  </si>
  <si>
    <t>инв. 01360125</t>
  </si>
  <si>
    <t>2.5.0105</t>
  </si>
  <si>
    <t>Станок универс. деревообрабатывающий</t>
  </si>
  <si>
    <t>инв. 01360116 (в подвале)</t>
  </si>
  <si>
    <t>2.5.0107</t>
  </si>
  <si>
    <t>Телевизор</t>
  </si>
  <si>
    <t xml:space="preserve">инв. 01360142 ("Самсунг") </t>
  </si>
  <si>
    <t>2.5.0108</t>
  </si>
  <si>
    <t>кондиционер "Samsung"</t>
  </si>
  <si>
    <t>инв. 01360128</t>
  </si>
  <si>
    <t>2.5.0109</t>
  </si>
  <si>
    <t>Холодильник "Свияга"</t>
  </si>
  <si>
    <t>инв. 01360129</t>
  </si>
  <si>
    <t>2.5.0110</t>
  </si>
  <si>
    <t>Музыкальный центр DAEWOO</t>
  </si>
  <si>
    <t>07-2001</t>
  </si>
  <si>
    <t>инв. 3061045</t>
  </si>
  <si>
    <t>2.5.0111</t>
  </si>
  <si>
    <t>Телевизор "LD"</t>
  </si>
  <si>
    <t>01-2001</t>
  </si>
  <si>
    <t>инв. 3061065</t>
  </si>
  <si>
    <t>2.5.0112</t>
  </si>
  <si>
    <t>Пианино "Лирика"</t>
  </si>
  <si>
    <t>инв.01380047</t>
  </si>
  <si>
    <t>2.5.0116</t>
  </si>
  <si>
    <t>Пианино  "Кама"</t>
  </si>
  <si>
    <t>10-2004</t>
  </si>
  <si>
    <t>инв. 011380031</t>
  </si>
  <si>
    <t>2.5.0117</t>
  </si>
  <si>
    <t>Пианино  "Элегия"</t>
  </si>
  <si>
    <t>инв. 011380030</t>
  </si>
  <si>
    <t>2.5.0118</t>
  </si>
  <si>
    <t>Пианино "Ноктюрн"</t>
  </si>
  <si>
    <t>инв. 01380614</t>
  </si>
  <si>
    <t>2.5.0119</t>
  </si>
  <si>
    <t>Синтезатор "Ямаха - 230"</t>
  </si>
  <si>
    <t>инв. 01380510</t>
  </si>
  <si>
    <t>2.5.0127</t>
  </si>
  <si>
    <t>Теплосчетчик</t>
  </si>
  <si>
    <t xml:space="preserve">инв. 10104005. СПТ943-02 МК   </t>
  </si>
  <si>
    <t>2.5.0129</t>
  </si>
  <si>
    <t>Стенка витринная</t>
  </si>
  <si>
    <t>инв. 210106200007. ДСП на 3 блока</t>
  </si>
  <si>
    <t>2.5.0132</t>
  </si>
  <si>
    <t>Балалайка мастеровая</t>
  </si>
  <si>
    <t>10-2006</t>
  </si>
  <si>
    <t>инв. 3061011</t>
  </si>
  <si>
    <t>2.5.0133</t>
  </si>
  <si>
    <t>Домра  мастеровая</t>
  </si>
  <si>
    <t>инв.3061016</t>
  </si>
  <si>
    <t>2.5.0134</t>
  </si>
  <si>
    <t xml:space="preserve">Контрольно-кассовый аппарат </t>
  </si>
  <si>
    <t>05-2007</t>
  </si>
  <si>
    <t>инв.210104200004. ЭКР 2102  К</t>
  </si>
  <si>
    <t>2.5.0135</t>
  </si>
  <si>
    <t xml:space="preserve">Цифровое фортепиано </t>
  </si>
  <si>
    <t>инв.3061006</t>
  </si>
  <si>
    <t>2.5.0136</t>
  </si>
  <si>
    <t>Гарнитур мебельный</t>
  </si>
  <si>
    <t>инв.3061008</t>
  </si>
  <si>
    <t>2.5.0138</t>
  </si>
  <si>
    <t>Мебель для офиса</t>
  </si>
  <si>
    <t>ХII - 2000</t>
  </si>
  <si>
    <t>инв.01630728. Серо-черного цвета (Центр встреч)</t>
  </si>
  <si>
    <t>2.5.0140</t>
  </si>
  <si>
    <t>Холодильник "Stinol" Fe345)</t>
  </si>
  <si>
    <t>2.5.0141</t>
  </si>
  <si>
    <t>инв.1380435</t>
  </si>
  <si>
    <t>2.5.0143</t>
  </si>
  <si>
    <t>Посудомоечная машина</t>
  </si>
  <si>
    <t>2.5.0146</t>
  </si>
  <si>
    <t>инв.1380310,11</t>
  </si>
  <si>
    <t>2.5.0147</t>
  </si>
  <si>
    <t>Пианино</t>
  </si>
  <si>
    <t>инв.1380190</t>
  </si>
  <si>
    <t>2.5.0148</t>
  </si>
  <si>
    <t>Прибор КЭФ - 101</t>
  </si>
  <si>
    <t>инв.01380125</t>
  </si>
  <si>
    <t>2.5.0149</t>
  </si>
  <si>
    <t>Станок круглопильный</t>
  </si>
  <si>
    <t>инв.1380424</t>
  </si>
  <si>
    <t>2.5.0150</t>
  </si>
  <si>
    <t>Станок СКД</t>
  </si>
  <si>
    <t>инв.1380417</t>
  </si>
  <si>
    <t>2.5.0151</t>
  </si>
  <si>
    <t xml:space="preserve">инв.1380050,51, 150, 151. </t>
  </si>
  <si>
    <t>2.5.0152</t>
  </si>
  <si>
    <t>инв.1380423</t>
  </si>
  <si>
    <t>2.5.0153</t>
  </si>
  <si>
    <t>Холодильник (Stinol-Fe345)</t>
  </si>
  <si>
    <t>2.5.0159</t>
  </si>
  <si>
    <t>Блок</t>
  </si>
  <si>
    <t>инв.1380011</t>
  </si>
  <si>
    <t>2.5.0162</t>
  </si>
  <si>
    <t xml:space="preserve">Кинопроектор </t>
  </si>
  <si>
    <t xml:space="preserve">инв.1380094,95. </t>
  </si>
  <si>
    <t>2.5.0164</t>
  </si>
  <si>
    <t>Навесная перекладина (улица)</t>
  </si>
  <si>
    <t xml:space="preserve">инв.1380051-53. </t>
  </si>
  <si>
    <t>2.5.0169</t>
  </si>
  <si>
    <t>Перекладина (улица)</t>
  </si>
  <si>
    <t>инв.1380001,618,619. Разновысокая</t>
  </si>
  <si>
    <t>2.5.0170</t>
  </si>
  <si>
    <t>Станок деревообрабатывающий</t>
  </si>
  <si>
    <t>инв.1380596</t>
  </si>
  <si>
    <t>2.5.0171</t>
  </si>
  <si>
    <t>Станок ТВ</t>
  </si>
  <si>
    <t>инв.1380167</t>
  </si>
  <si>
    <t>2.5.0172</t>
  </si>
  <si>
    <t>инв.1380171</t>
  </si>
  <si>
    <t>2.5.0173</t>
  </si>
  <si>
    <t>Станок ТВ-7</t>
  </si>
  <si>
    <t>инв.1380449</t>
  </si>
  <si>
    <t>2.5.0174</t>
  </si>
  <si>
    <t>инв.01380060</t>
  </si>
  <si>
    <t>2.5.0175</t>
  </si>
  <si>
    <t>Радиотрансляционная установка</t>
  </si>
  <si>
    <t>инв.1380077</t>
  </si>
  <si>
    <t>2.5.0177</t>
  </si>
  <si>
    <t>Усилитель звука</t>
  </si>
  <si>
    <t>инв.1380096</t>
  </si>
  <si>
    <t>2.5.0178</t>
  </si>
  <si>
    <t>Установка  "Псков"</t>
  </si>
  <si>
    <t>инв.1380582</t>
  </si>
  <si>
    <t>2.5.0179</t>
  </si>
  <si>
    <t>Установка  УК 2/50</t>
  </si>
  <si>
    <t>инв.1380471</t>
  </si>
  <si>
    <t>2.5.0183</t>
  </si>
  <si>
    <t>Шкаф вытяжной химический</t>
  </si>
  <si>
    <t>инв.1350001</t>
  </si>
  <si>
    <t>2.5.0184</t>
  </si>
  <si>
    <t>Электроталь</t>
  </si>
  <si>
    <t>инв.10104194</t>
  </si>
  <si>
    <t>2.5.0186</t>
  </si>
  <si>
    <t>Посудомоечная машина МПУ-1400</t>
  </si>
  <si>
    <t>инв.01620190</t>
  </si>
  <si>
    <t>2.5.0187</t>
  </si>
  <si>
    <t>Стенка "Катунь"</t>
  </si>
  <si>
    <t>инв.01630008</t>
  </si>
  <si>
    <t>2.5.0190</t>
  </si>
  <si>
    <t>Камера холодильная</t>
  </si>
  <si>
    <t>инв.01380015</t>
  </si>
  <si>
    <t>2.5.0192</t>
  </si>
  <si>
    <t>инв.10104012</t>
  </si>
  <si>
    <t>2.5.0193</t>
  </si>
  <si>
    <t>инв.01380008</t>
  </si>
  <si>
    <t>2.5.0194</t>
  </si>
  <si>
    <t>Холодильник "STINOL-2560"</t>
  </si>
  <si>
    <t>2.5.0199</t>
  </si>
  <si>
    <t>Машина сушильная</t>
  </si>
  <si>
    <t>инв.01380023</t>
  </si>
  <si>
    <t>2.5.0202</t>
  </si>
  <si>
    <t>Набор "Слава"</t>
  </si>
  <si>
    <t>2.5.0203</t>
  </si>
  <si>
    <t xml:space="preserve">Цифровая фотокамера FujiFilm FinePix A800 </t>
  </si>
  <si>
    <t>2.5.0205</t>
  </si>
  <si>
    <t>Пульт микшерный "Arctic"</t>
  </si>
  <si>
    <t>2.5.0206</t>
  </si>
  <si>
    <t>Cплит-система (кондиционер)</t>
  </si>
  <si>
    <t>2.5.0208</t>
  </si>
  <si>
    <t>Спутниковая антенна</t>
  </si>
  <si>
    <t>инв.210104200027</t>
  </si>
  <si>
    <t>2.5.0211</t>
  </si>
  <si>
    <t xml:space="preserve">Cплит-система GENERAL GC-S24HR </t>
  </si>
  <si>
    <t>2.5.0215</t>
  </si>
  <si>
    <t>Цифровая фотокамера SONI</t>
  </si>
  <si>
    <t>инв.1.101.04000001</t>
  </si>
  <si>
    <t>2.5.0216</t>
  </si>
  <si>
    <t>Стенка</t>
  </si>
  <si>
    <t>инв.1.101.06000041</t>
  </si>
  <si>
    <t>2.5.0217</t>
  </si>
  <si>
    <t>Стол угловой с приставкой</t>
  </si>
  <si>
    <t>инв.1.101.06000042</t>
  </si>
  <si>
    <t>2.5.0218</t>
  </si>
  <si>
    <t>Набор  мебели</t>
  </si>
  <si>
    <t>11.2007</t>
  </si>
  <si>
    <t>2.5.0219</t>
  </si>
  <si>
    <t>Контрабас</t>
  </si>
  <si>
    <t>инв. 20400141</t>
  </si>
  <si>
    <t>2.5.0221</t>
  </si>
  <si>
    <t>Вывеска ГДК Химик</t>
  </si>
  <si>
    <t>01,09,07</t>
  </si>
  <si>
    <t>инв.20601018</t>
  </si>
  <si>
    <t>2.5.0222</t>
  </si>
  <si>
    <t>Картина</t>
  </si>
  <si>
    <t>01,01,80</t>
  </si>
  <si>
    <t>инв.101090053</t>
  </si>
  <si>
    <t>2.5.0225</t>
  </si>
  <si>
    <t>Стенка мебельная</t>
  </si>
  <si>
    <t>инв.2061035</t>
  </si>
  <si>
    <t>2.5.0226</t>
  </si>
  <si>
    <t>инв.89001114</t>
  </si>
  <si>
    <t>2.5.0227</t>
  </si>
  <si>
    <t>Велосипед</t>
  </si>
  <si>
    <t>инв.89004018</t>
  </si>
  <si>
    <t>2.5.0230</t>
  </si>
  <si>
    <t>Витражный стол</t>
  </si>
  <si>
    <t>инв.2060983</t>
  </si>
  <si>
    <t>2.5.0231</t>
  </si>
  <si>
    <t>Стенд для экспозиции "Истор.росс.немцев"</t>
  </si>
  <si>
    <t>инв.2060982</t>
  </si>
  <si>
    <t>2.5.0232</t>
  </si>
  <si>
    <t xml:space="preserve">Стенд </t>
  </si>
  <si>
    <t>инв.2060981</t>
  </si>
  <si>
    <t>2.5.0233</t>
  </si>
  <si>
    <t>Телевизор Рубин</t>
  </si>
  <si>
    <t>инв.01380781</t>
  </si>
  <si>
    <t>2.5.0234</t>
  </si>
  <si>
    <t>Эл.плита "Мечта"</t>
  </si>
  <si>
    <t>инв.01380779</t>
  </si>
  <si>
    <t>2.5.0237</t>
  </si>
  <si>
    <t>Кресло Эксклюзивное</t>
  </si>
  <si>
    <t>2.5.0238</t>
  </si>
  <si>
    <t>Рабочая зона на 3-х человек</t>
  </si>
  <si>
    <t>04.2008</t>
  </si>
  <si>
    <t>2.5.0239</t>
  </si>
  <si>
    <t>2.5.0240</t>
  </si>
  <si>
    <t>офисная  (цвет «бук бавария»)</t>
  </si>
  <si>
    <t>2.5.0241</t>
  </si>
  <si>
    <t>офисная  (цвет «бук бавария») со стеклом</t>
  </si>
  <si>
    <t>2.5.0244</t>
  </si>
  <si>
    <t>Влажные препараты</t>
  </si>
  <si>
    <t>10-2007</t>
  </si>
  <si>
    <t>инв.10106256</t>
  </si>
  <si>
    <t>2.5.0245</t>
  </si>
  <si>
    <t>Гербарии иллюстр</t>
  </si>
  <si>
    <t>инв.10106249</t>
  </si>
  <si>
    <t>2.5.0246</t>
  </si>
  <si>
    <t>Комплект фолий</t>
  </si>
  <si>
    <t>инв.10106162</t>
  </si>
  <si>
    <t>2.5.0247</t>
  </si>
  <si>
    <t>Комплект посуды</t>
  </si>
  <si>
    <t xml:space="preserve">инв.10106178-92. Для лабораторных работ </t>
  </si>
  <si>
    <t>2.5.0248</t>
  </si>
  <si>
    <t>Модели цветков раз.семейств</t>
  </si>
  <si>
    <t>инв.10106193</t>
  </si>
  <si>
    <t>2.5.0249</t>
  </si>
  <si>
    <t xml:space="preserve">Набор мод.по стр.позвон жив </t>
  </si>
  <si>
    <t>инв.10106223</t>
  </si>
  <si>
    <t>2.5.0250</t>
  </si>
  <si>
    <t xml:space="preserve">Набор мод.органов человека </t>
  </si>
  <si>
    <t>инв.10106214</t>
  </si>
  <si>
    <t>2.5.0251</t>
  </si>
  <si>
    <t>Набор мебели "Днепр"</t>
  </si>
  <si>
    <t>инв.01630319</t>
  </si>
  <si>
    <t>2.5.0252</t>
  </si>
  <si>
    <t xml:space="preserve">Набор мод.по стр.органов чел. </t>
  </si>
  <si>
    <t>инв.10106264</t>
  </si>
  <si>
    <t>2.5.0253</t>
  </si>
  <si>
    <t>Скелет человека</t>
  </si>
  <si>
    <t>инв.10106218</t>
  </si>
  <si>
    <t>2.5.0254</t>
  </si>
  <si>
    <t>Скелеты позв.животных</t>
  </si>
  <si>
    <t>инв.10106219</t>
  </si>
  <si>
    <t>2.5.0255</t>
  </si>
  <si>
    <t>Стол компьтерный</t>
  </si>
  <si>
    <t>12-2007</t>
  </si>
  <si>
    <t>инв.10106199</t>
  </si>
  <si>
    <t>2.5.0256</t>
  </si>
  <si>
    <t>Комплект посуды д/пров.эксп</t>
  </si>
  <si>
    <t>инв.10106145</t>
  </si>
  <si>
    <t>2.5.0257</t>
  </si>
  <si>
    <t xml:space="preserve">Набор мод.кристал.решеток </t>
  </si>
  <si>
    <t>инв.10106200</t>
  </si>
  <si>
    <t>2.5.0258</t>
  </si>
  <si>
    <t>Набор посуды</t>
  </si>
  <si>
    <t>инв.10106196,10106185-10106198</t>
  </si>
  <si>
    <t>2.5.0259</t>
  </si>
  <si>
    <t>Стенд период.системы Менделеева</t>
  </si>
  <si>
    <t>2.5.0260</t>
  </si>
  <si>
    <t>инв.10106287</t>
  </si>
  <si>
    <t>2.5.0263</t>
  </si>
  <si>
    <t>Видеомонитор LG 19</t>
  </si>
  <si>
    <t>12-2008</t>
  </si>
  <si>
    <t>инв.1.101.04000037</t>
  </si>
  <si>
    <t>2.5.0277</t>
  </si>
  <si>
    <t>Универсальный привод УКМ-0,6</t>
  </si>
  <si>
    <t>10-2008</t>
  </si>
  <si>
    <t>инв.10104129</t>
  </si>
  <si>
    <t>2.5.0278</t>
  </si>
  <si>
    <t>Тележка для сбора посуды ТП-2С</t>
  </si>
  <si>
    <t>инв.10106274</t>
  </si>
  <si>
    <t>2.5.0283</t>
  </si>
  <si>
    <t>Графопроектор BRAUN PHOTO</t>
  </si>
  <si>
    <t>инв.10104078</t>
  </si>
  <si>
    <t>2.5.0288</t>
  </si>
  <si>
    <t>11-2008</t>
  </si>
  <si>
    <t>2.5.0293</t>
  </si>
  <si>
    <t>Козел гимнастический</t>
  </si>
  <si>
    <t xml:space="preserve"> инв.10106299. Прыжковый, перемен.высоты</t>
  </si>
  <si>
    <t>2.5.0294</t>
  </si>
  <si>
    <t>Лыжный комплект</t>
  </si>
  <si>
    <t>инв.101066496-6520</t>
  </si>
  <si>
    <t>2.5.0300</t>
  </si>
  <si>
    <t>Стол учительский</t>
  </si>
  <si>
    <t>инв.10106284</t>
  </si>
  <si>
    <t>2.5.0301</t>
  </si>
  <si>
    <t xml:space="preserve">Фотоаппарат Nikon CoolPix </t>
  </si>
  <si>
    <t>11-2009</t>
  </si>
  <si>
    <t>инв.10104136. 21Mb/SD</t>
  </si>
  <si>
    <t>2.5.0303</t>
  </si>
  <si>
    <t>Домбра  Альт</t>
  </si>
  <si>
    <t>инв.3061007-08</t>
  </si>
  <si>
    <t>2.5.0305</t>
  </si>
  <si>
    <t>Экран на треноге</t>
  </si>
  <si>
    <t>инв.10104086 ClassicSolution 180*180,MW</t>
  </si>
  <si>
    <t>2.5.0306</t>
  </si>
  <si>
    <t>Цифровая видеокамера Panasonic SDR-H60</t>
  </si>
  <si>
    <t>2.5.0307</t>
  </si>
  <si>
    <t>Цифровая фотокамера Nikon CoolPix S51c</t>
  </si>
  <si>
    <t>инв.10104091</t>
  </si>
  <si>
    <t>2.5.0308</t>
  </si>
  <si>
    <t>Водонагреватель ЭВПЗ-15</t>
  </si>
  <si>
    <t>инв.10104125</t>
  </si>
  <si>
    <t>2.5.0309</t>
  </si>
  <si>
    <t>Холодильник "Атланд"</t>
  </si>
  <si>
    <t>2.5.0310</t>
  </si>
  <si>
    <t>инв.10104053</t>
  </si>
  <si>
    <t>2.5.0311</t>
  </si>
  <si>
    <t>Холодильник "Атлант"</t>
  </si>
  <si>
    <t xml:space="preserve">инв.10106284-5. ХМ 2826 , 2-х камерный </t>
  </si>
  <si>
    <t>2.5.0312</t>
  </si>
  <si>
    <t xml:space="preserve">Модели цветков </t>
  </si>
  <si>
    <t>инв.10106724</t>
  </si>
  <si>
    <t>2.5.0313</t>
  </si>
  <si>
    <t>Радиосистема "Langpue"  U-908</t>
  </si>
  <si>
    <t>инв.10104100</t>
  </si>
  <si>
    <t>2.5.0314</t>
  </si>
  <si>
    <t>Цвет.видеокамера SONY DCR-45</t>
  </si>
  <si>
    <t>инв.10104101</t>
  </si>
  <si>
    <t>2.5.0315</t>
  </si>
  <si>
    <t>Цвет.фотокамера CANON 650</t>
  </si>
  <si>
    <t>инв.10104102</t>
  </si>
  <si>
    <t>2.5.0316</t>
  </si>
  <si>
    <t>Проектор  BenQ MP 622</t>
  </si>
  <si>
    <t>инв.10104122,23</t>
  </si>
  <si>
    <t>2.5.0317</t>
  </si>
  <si>
    <t>2.5.0318</t>
  </si>
  <si>
    <t>Интерактивная доска Hitachi</t>
  </si>
  <si>
    <t>2.5.0319</t>
  </si>
  <si>
    <t>2.5.0320</t>
  </si>
  <si>
    <t>инв.10104138-39</t>
  </si>
  <si>
    <t>2.5.0322</t>
  </si>
  <si>
    <t>инв.10106135</t>
  </si>
  <si>
    <t>2.5.0323</t>
  </si>
  <si>
    <t>Комплект электроснабжения</t>
  </si>
  <si>
    <t>инв.10106340</t>
  </si>
  <si>
    <t>2.5.0324</t>
  </si>
  <si>
    <t>инв.10106359</t>
  </si>
  <si>
    <t>2.5.0325</t>
  </si>
  <si>
    <t>Источник пост.и перем.напряжения</t>
  </si>
  <si>
    <t>инв.10106342</t>
  </si>
  <si>
    <t>2.5.0326</t>
  </si>
  <si>
    <t>Комплект "Вращение"</t>
  </si>
  <si>
    <t>инв.10106347</t>
  </si>
  <si>
    <t>2.5.0327</t>
  </si>
  <si>
    <t>Комплект по волновой оптике</t>
  </si>
  <si>
    <t>инв.10106361</t>
  </si>
  <si>
    <t>2.5.0328</t>
  </si>
  <si>
    <t>Комплект по геометр-ой оптике</t>
  </si>
  <si>
    <t>инв.10106360</t>
  </si>
  <si>
    <t>2.5.0329</t>
  </si>
  <si>
    <t>Комплект по механике поступ.прям.движ</t>
  </si>
  <si>
    <t>инв.10106346</t>
  </si>
  <si>
    <t>2.5.0330</t>
  </si>
  <si>
    <t>Набор по термодинамике,газ</t>
  </si>
  <si>
    <t>инв.10106350</t>
  </si>
  <si>
    <t>2.5.0331</t>
  </si>
  <si>
    <t>Набор эл.измерит.приборов</t>
  </si>
  <si>
    <t>инв.10106341</t>
  </si>
  <si>
    <t>2.5.0332</t>
  </si>
  <si>
    <t>Снаряд для становой силы (улица)</t>
  </si>
  <si>
    <t>инв.01380514</t>
  </si>
  <si>
    <t>2.5.0333</t>
  </si>
  <si>
    <t>Домра малая 2</t>
  </si>
  <si>
    <t>инв.3061078,а</t>
  </si>
  <si>
    <t>2.5.0334</t>
  </si>
  <si>
    <t>Скрипка "Фантазия" 4/4</t>
  </si>
  <si>
    <t>инв.3061072,.а</t>
  </si>
  <si>
    <t>2.5.0335</t>
  </si>
  <si>
    <t>инв.3061073/1,74/1</t>
  </si>
  <si>
    <t>2.5.0336</t>
  </si>
  <si>
    <t>Скрипка 3/4</t>
  </si>
  <si>
    <t>инв.№3061075,а</t>
  </si>
  <si>
    <t>2.5.0337</t>
  </si>
  <si>
    <t>Гитара</t>
  </si>
  <si>
    <t>инв.3061068/1</t>
  </si>
  <si>
    <t>2.5.0338</t>
  </si>
  <si>
    <t>Скрипка 4/4</t>
  </si>
  <si>
    <t>инв.3061067</t>
  </si>
  <si>
    <t>2.5.0339</t>
  </si>
  <si>
    <t>Мальтийский гонг</t>
  </si>
  <si>
    <t>инв.1380802</t>
  </si>
  <si>
    <t>2.5.0340</t>
  </si>
  <si>
    <t xml:space="preserve">Домра малая </t>
  </si>
  <si>
    <t>инв.1380900</t>
  </si>
  <si>
    <t>2.5.0341</t>
  </si>
  <si>
    <t>Кондиционер CHIGO</t>
  </si>
  <si>
    <t>2.5.0342</t>
  </si>
  <si>
    <t>Пылесос "Филипс"</t>
  </si>
  <si>
    <t>2.5.0343</t>
  </si>
  <si>
    <t xml:space="preserve">Стол </t>
  </si>
  <si>
    <t>2.5.0344</t>
  </si>
  <si>
    <t>Холодильник</t>
  </si>
  <si>
    <t>.2009</t>
  </si>
  <si>
    <t>2.5.0346</t>
  </si>
  <si>
    <t>инв.210106300048</t>
  </si>
  <si>
    <t>2.5.0353</t>
  </si>
  <si>
    <t>Снегоуборщик CraFman 8835</t>
  </si>
  <si>
    <t>инв.210104200033</t>
  </si>
  <si>
    <t>2.5.0356</t>
  </si>
  <si>
    <t>Лестница</t>
  </si>
  <si>
    <t>инв.3061034</t>
  </si>
  <si>
    <t>2.5.0357</t>
  </si>
  <si>
    <t>Музыкальный центр SC-VK670EE-K-DVD</t>
  </si>
  <si>
    <t>инв.3061038</t>
  </si>
  <si>
    <t>2.5.0358</t>
  </si>
  <si>
    <t>Стол для заседаний</t>
  </si>
  <si>
    <t>инв.3061026</t>
  </si>
  <si>
    <t>2.5.0359</t>
  </si>
  <si>
    <t>Шкаф офисный</t>
  </si>
  <si>
    <t>инв.3061022</t>
  </si>
  <si>
    <t>2.5.0362</t>
  </si>
  <si>
    <t>Костюм "Джин"</t>
  </si>
  <si>
    <t>инв.3081182</t>
  </si>
  <si>
    <t>2.5.0364</t>
  </si>
  <si>
    <t>Кукла ростовая</t>
  </si>
  <si>
    <t>июль 2010г.</t>
  </si>
  <si>
    <t>инв.3061041а</t>
  </si>
  <si>
    <t>2.5.0366</t>
  </si>
  <si>
    <t>инв.10106802</t>
  </si>
  <si>
    <t>2.5.0367</t>
  </si>
  <si>
    <t>Кухня 220 Эквилон</t>
  </si>
  <si>
    <t>инв.10106803</t>
  </si>
  <si>
    <t>2.5.0369</t>
  </si>
  <si>
    <t>Баян "Тула"</t>
  </si>
  <si>
    <t>декабрь 2010г.</t>
  </si>
  <si>
    <t>инв.3061072,в</t>
  </si>
  <si>
    <t>2.5.0370</t>
  </si>
  <si>
    <t>Стеллаж СТК-1200/600</t>
  </si>
  <si>
    <t>инв.10106009</t>
  </si>
  <si>
    <t>2.5.0371</t>
  </si>
  <si>
    <t>Стеллаж СТК-950/600</t>
  </si>
  <si>
    <t>инв.10106010</t>
  </si>
  <si>
    <t>2.5.0372</t>
  </si>
  <si>
    <t>инв.10106116-17</t>
  </si>
  <si>
    <t>2.5.0373</t>
  </si>
  <si>
    <t>Песочница с навесом</t>
  </si>
  <si>
    <t>инв.10106121-28</t>
  </si>
  <si>
    <t>2.5.0374</t>
  </si>
  <si>
    <t xml:space="preserve">Горка с лестницей </t>
  </si>
  <si>
    <t>инв.10106129-32</t>
  </si>
  <si>
    <t>2.5.0375</t>
  </si>
  <si>
    <t xml:space="preserve">Горка малая с лестницей </t>
  </si>
  <si>
    <t>инв.10106133-35</t>
  </si>
  <si>
    <t>2.5.0376</t>
  </si>
  <si>
    <t>Качели маятник</t>
  </si>
  <si>
    <t>инв.10106144-47</t>
  </si>
  <si>
    <t>2.5.0377</t>
  </si>
  <si>
    <t>Элемент "Лиана"</t>
  </si>
  <si>
    <t>2.5.0378</t>
  </si>
  <si>
    <t>2.5.0379</t>
  </si>
  <si>
    <t>Офисная мебель</t>
  </si>
  <si>
    <t>инв.10106810</t>
  </si>
  <si>
    <t>2.5.0380</t>
  </si>
  <si>
    <t>Дорожка ковровая</t>
  </si>
  <si>
    <t>инв.10106004-5</t>
  </si>
  <si>
    <t>2.5.0387</t>
  </si>
  <si>
    <t>инв.3061073,А</t>
  </si>
  <si>
    <t>2.5.0389</t>
  </si>
  <si>
    <t>Шкаф-стеллаж</t>
  </si>
  <si>
    <t>2.5.0390</t>
  </si>
  <si>
    <t>Шкаф серверный</t>
  </si>
  <si>
    <t>2.5.0391</t>
  </si>
  <si>
    <t>инв.10106584</t>
  </si>
  <si>
    <t>2.5.0392</t>
  </si>
  <si>
    <t>Жалюзи (10 шт.)</t>
  </si>
  <si>
    <t>инв.3061096</t>
  </si>
  <si>
    <t>2.5.0393</t>
  </si>
  <si>
    <t>Ванна для мойки 3-х секционная</t>
  </si>
  <si>
    <t>инв.10106147</t>
  </si>
  <si>
    <t>2.5.0394</t>
  </si>
  <si>
    <t>Ванна для мойки 2-х секционная</t>
  </si>
  <si>
    <t>2.5.0395</t>
  </si>
  <si>
    <t>2.5.0396</t>
  </si>
  <si>
    <t>Криволинейная лестница (улица)</t>
  </si>
  <si>
    <t>инв.01380512-513</t>
  </si>
  <si>
    <t>2.5.0397</t>
  </si>
  <si>
    <t>Стойка обозрение</t>
  </si>
  <si>
    <t>инв.01380519</t>
  </si>
  <si>
    <t>2.5.0398</t>
  </si>
  <si>
    <t>Площадка для прыжков (улица)</t>
  </si>
  <si>
    <t>инв.01380520</t>
  </si>
  <si>
    <t>2.5.0399</t>
  </si>
  <si>
    <t>Рукоход (улица)</t>
  </si>
  <si>
    <t>инв.01380521</t>
  </si>
  <si>
    <t>2.5.0400</t>
  </si>
  <si>
    <t>Навесные брусья (улица)</t>
  </si>
  <si>
    <t>инв.01380004</t>
  </si>
  <si>
    <t>2.5.0401</t>
  </si>
  <si>
    <t>Козел</t>
  </si>
  <si>
    <t>инв.01380055</t>
  </si>
  <si>
    <t>2.5.0402</t>
  </si>
  <si>
    <t>2.5.0403</t>
  </si>
  <si>
    <t>Качели детские "Тачки"</t>
  </si>
  <si>
    <t>2.5.0404</t>
  </si>
  <si>
    <t>Скамейка детская "Рыбка"</t>
  </si>
  <si>
    <t>инв.10106603</t>
  </si>
  <si>
    <t>2.5.0405</t>
  </si>
  <si>
    <t>Скамейка детская "Слоник"</t>
  </si>
  <si>
    <t>инв.10106033</t>
  </si>
  <si>
    <t>2.5.0406</t>
  </si>
  <si>
    <t>инв.10106858</t>
  </si>
  <si>
    <t>2.5.0407</t>
  </si>
  <si>
    <t>инв.10106589</t>
  </si>
  <si>
    <t>2.5.0408</t>
  </si>
  <si>
    <t>инв.10106590</t>
  </si>
  <si>
    <t>2.5.0409</t>
  </si>
  <si>
    <t>инв.1380078</t>
  </si>
  <si>
    <t>2.5.0410</t>
  </si>
  <si>
    <t>Стол угловой приставной</t>
  </si>
  <si>
    <t>12-2011</t>
  </si>
  <si>
    <t>инв.210106300051</t>
  </si>
  <si>
    <t>2.5.0411</t>
  </si>
  <si>
    <t>Лавка двухсторонняя</t>
  </si>
  <si>
    <t>инв.210106300053,61</t>
  </si>
  <si>
    <t>2.5.0412</t>
  </si>
  <si>
    <t>Домик горка "Микки Маус"</t>
  </si>
  <si>
    <t>инв.10106821</t>
  </si>
  <si>
    <t>2.5.0413</t>
  </si>
  <si>
    <t>Стол теннисный</t>
  </si>
  <si>
    <t>инв.10106759</t>
  </si>
  <si>
    <t>2.5.0414</t>
  </si>
  <si>
    <t>Ростовая кукла "Дракон"</t>
  </si>
  <si>
    <t>инв.30612127</t>
  </si>
  <si>
    <t>2.5.0415</t>
  </si>
  <si>
    <t>инв.11175</t>
  </si>
  <si>
    <t>2.5.0416</t>
  </si>
  <si>
    <t>инв.ВА 0000000058</t>
  </si>
  <si>
    <t>2.5.0417</t>
  </si>
  <si>
    <t xml:space="preserve">Стол   </t>
  </si>
  <si>
    <t>инв.1.101.06000047</t>
  </si>
  <si>
    <t>2.5.0419</t>
  </si>
  <si>
    <t>Детский диван-мат "Квадрат"</t>
  </si>
  <si>
    <t>2.5.0420</t>
  </si>
  <si>
    <t>инв.10106911</t>
  </si>
  <si>
    <t>2.5.0421</t>
  </si>
  <si>
    <t>Комплект мебели "Гномик"</t>
  </si>
  <si>
    <t>инв.10106912</t>
  </si>
  <si>
    <t>2.5.0422</t>
  </si>
  <si>
    <t>инв.10106909</t>
  </si>
  <si>
    <t>2.5.0423</t>
  </si>
  <si>
    <t>Фортепиано Rolsen</t>
  </si>
  <si>
    <t>инв.70613</t>
  </si>
  <si>
    <t>2.5.0424</t>
  </si>
  <si>
    <t>Аккустическая система XLINE ZL 156</t>
  </si>
  <si>
    <t>инв. 509-510</t>
  </si>
  <si>
    <t>2.5.0425</t>
  </si>
  <si>
    <t>Стеллаж</t>
  </si>
  <si>
    <t>инв. 10106612</t>
  </si>
  <si>
    <t>2.5.0427</t>
  </si>
  <si>
    <t xml:space="preserve">Косилка роторная </t>
  </si>
  <si>
    <t>2.5.0429</t>
  </si>
  <si>
    <t>Микроволновая печь Mystery MMW 2308G</t>
  </si>
  <si>
    <t>инв. 10106970</t>
  </si>
  <si>
    <t>2.5.0430</t>
  </si>
  <si>
    <t>Электрочайник Polaris  PWK 1795</t>
  </si>
  <si>
    <t>2.5.0431</t>
  </si>
  <si>
    <t>Миксер Polaris  PHM 3006</t>
  </si>
  <si>
    <t>2.5.0432</t>
  </si>
  <si>
    <t>Утюг электрический Polaris  PIR 2446 AK</t>
  </si>
  <si>
    <t>2.5.0433</t>
  </si>
  <si>
    <t>Швейная машина Brother LS-3125</t>
  </si>
  <si>
    <t>инв.10104986, 10104972-10104985</t>
  </si>
  <si>
    <t>2.5.0434</t>
  </si>
  <si>
    <t>Швейная машина Brother Universal 27S</t>
  </si>
  <si>
    <t>инв.10104897</t>
  </si>
  <si>
    <t>2.5.0435</t>
  </si>
  <si>
    <t>Оверлог Brother 303 4D</t>
  </si>
  <si>
    <t>инв. 10104988</t>
  </si>
  <si>
    <t>2.5.0436</t>
  </si>
  <si>
    <t>Манекен My double S 42-52</t>
  </si>
  <si>
    <t>инв.10106975</t>
  </si>
  <si>
    <t>2.5.0437</t>
  </si>
  <si>
    <t>Доска гладильная "Капитол" перф. лист 120*38 с подрукавниками</t>
  </si>
  <si>
    <t>2.5.0438</t>
  </si>
  <si>
    <t>Машина стиральная LG F12B8VD1</t>
  </si>
  <si>
    <t>инв. 3120138</t>
  </si>
  <si>
    <t>2.5.0439</t>
  </si>
  <si>
    <t xml:space="preserve">Экран ScreenMedia </t>
  </si>
  <si>
    <t>инв. 10104223. POLO 200х200 на штативе</t>
  </si>
  <si>
    <t>2.5.0440</t>
  </si>
  <si>
    <t>Мотокоса КРБ 23/33</t>
  </si>
  <si>
    <t>инв. 10104269. Бенз.0,95кВт 6,2кг</t>
  </si>
  <si>
    <t>2.5.0441</t>
  </si>
  <si>
    <t>Комплект индивидуальной учебной мебели</t>
  </si>
  <si>
    <t>инв. 10106987</t>
  </si>
  <si>
    <t>2.5.0442</t>
  </si>
  <si>
    <t>Сковорода электрическая СЭСМ 0,3Н</t>
  </si>
  <si>
    <t>инв. 10104061</t>
  </si>
  <si>
    <t>2.5.0443</t>
  </si>
  <si>
    <t>Шкаф холодильный СМ107-S</t>
  </si>
  <si>
    <t>инв. 10106743</t>
  </si>
  <si>
    <t>2.5.0444</t>
  </si>
  <si>
    <t>Мебель детская</t>
  </si>
  <si>
    <t>инв. 10106654</t>
  </si>
  <si>
    <t>2.5.0445</t>
  </si>
  <si>
    <t>инв. 10106660</t>
  </si>
  <si>
    <t>2.5.0446</t>
  </si>
  <si>
    <t>Уголок кухонный</t>
  </si>
  <si>
    <t>инв. 10106653</t>
  </si>
  <si>
    <t>2.5.0447</t>
  </si>
  <si>
    <t>Мебель "Уголок природы"</t>
  </si>
  <si>
    <t>инв. 10106662</t>
  </si>
  <si>
    <t>2.5.0448</t>
  </si>
  <si>
    <t>Мебель-стенка"Кухонка"</t>
  </si>
  <si>
    <t>инв. 10106656</t>
  </si>
  <si>
    <t>2.5.0449</t>
  </si>
  <si>
    <t>Мебель-стенка "Кухонка"</t>
  </si>
  <si>
    <t>инв. 10106658</t>
  </si>
  <si>
    <t>2.5.0450</t>
  </si>
  <si>
    <t>Мебель-стенка "Паровозик"</t>
  </si>
  <si>
    <t>инв. 10106665</t>
  </si>
  <si>
    <t>2.5.0451</t>
  </si>
  <si>
    <t>Стенка "Детская кухня"</t>
  </si>
  <si>
    <t>ивн. 10106652</t>
  </si>
  <si>
    <t>2.5.0452</t>
  </si>
  <si>
    <t>Стенка "Детская"</t>
  </si>
  <si>
    <t>инв. 10106661</t>
  </si>
  <si>
    <t>2.5.0453</t>
  </si>
  <si>
    <t>Трюмо (детское)</t>
  </si>
  <si>
    <t>инв. 10106657</t>
  </si>
  <si>
    <t>2.5.0454</t>
  </si>
  <si>
    <t xml:space="preserve">Мяч-попрыгун Лисичка </t>
  </si>
  <si>
    <t>Larsen GSJ-2 см</t>
  </si>
  <si>
    <t>2.5.0455</t>
  </si>
  <si>
    <t xml:space="preserve">Стойка баскетбольная </t>
  </si>
  <si>
    <t>Fan&amp;Near FN-B0216228</t>
  </si>
  <si>
    <t>2.5.0456</t>
  </si>
  <si>
    <t xml:space="preserve">Мяч резиновый </t>
  </si>
  <si>
    <t>RF54 058-80</t>
  </si>
  <si>
    <t>2.5.0457</t>
  </si>
  <si>
    <t xml:space="preserve">Мат №4 складной </t>
  </si>
  <si>
    <t>100х100х10 (син/жел)</t>
  </si>
  <si>
    <t>2.5.0458</t>
  </si>
  <si>
    <t xml:space="preserve">Кресло-мяч надувное </t>
  </si>
  <si>
    <t>114х112х71 см Bestway 75033</t>
  </si>
  <si>
    <t>2.5.0459</t>
  </si>
  <si>
    <t xml:space="preserve">Мягкий комплекс Луна-качалка </t>
  </si>
  <si>
    <t>Romana ДМФ-МК-01.10.00</t>
  </si>
  <si>
    <t>2.5.0460</t>
  </si>
  <si>
    <t>Дверь противопожарная для щитовой, венткамеры</t>
  </si>
  <si>
    <t>инв.21010600094-93</t>
  </si>
  <si>
    <t>2.5.0461</t>
  </si>
  <si>
    <t>Двигатель эл. АИР 160С4</t>
  </si>
  <si>
    <t>инв.210106300092</t>
  </si>
  <si>
    <t>2.5.0462</t>
  </si>
  <si>
    <t>Мебель "Гномик" диван</t>
  </si>
  <si>
    <t>инв. 10106932-10106934</t>
  </si>
  <si>
    <t>2.5.0463</t>
  </si>
  <si>
    <t>Стол компьютерный</t>
  </si>
  <si>
    <t>инв. 10106827</t>
  </si>
  <si>
    <t>2.5.0464</t>
  </si>
  <si>
    <t xml:space="preserve">Пылесос SAMSUNG SC-4752 </t>
  </si>
  <si>
    <t>инв. 10106825</t>
  </si>
  <si>
    <t>2.5.0465</t>
  </si>
  <si>
    <t>Дом пластмассовый</t>
  </si>
  <si>
    <t>инв. 10106851</t>
  </si>
  <si>
    <t>2.5.0466</t>
  </si>
  <si>
    <t>Стенка мебельная детская</t>
  </si>
  <si>
    <t>инв. 10106647</t>
  </si>
  <si>
    <t>2.5.0467</t>
  </si>
  <si>
    <t>Мини-игра Гольф</t>
  </si>
  <si>
    <t>инв. 10106645. Без шаров 100*70*30</t>
  </si>
  <si>
    <t>2.5.0468</t>
  </si>
  <si>
    <t>Стенка детская "Замок"</t>
  </si>
  <si>
    <t>инв. 10106648</t>
  </si>
  <si>
    <t>2.5.0469</t>
  </si>
  <si>
    <t>Стол детский "Ромашка"</t>
  </si>
  <si>
    <t>инв. 10106649</t>
  </si>
  <si>
    <t>2.5.0470</t>
  </si>
  <si>
    <t xml:space="preserve">инв. 10106650 </t>
  </si>
  <si>
    <t>2.5.0471</t>
  </si>
  <si>
    <t>Напольное покрытие 3мх5м</t>
  </si>
  <si>
    <t>инв. 10106623</t>
  </si>
  <si>
    <t>2.5.0472</t>
  </si>
  <si>
    <t>Стенка детская</t>
  </si>
  <si>
    <t>инв. 10106622</t>
  </si>
  <si>
    <t>2.5.0473</t>
  </si>
  <si>
    <t>Мебель- стенка детская</t>
  </si>
  <si>
    <t>инв. 10106613</t>
  </si>
  <si>
    <t>2.5.0474</t>
  </si>
  <si>
    <t>Мебель</t>
  </si>
  <si>
    <t>инв.10106666</t>
  </si>
  <si>
    <t>2.5.0475</t>
  </si>
  <si>
    <t>Баннер "9 Мая"</t>
  </si>
  <si>
    <t>инв. 150514</t>
  </si>
  <si>
    <t>2.5.0476</t>
  </si>
  <si>
    <t>инв. 3120141. LG XА66 8186</t>
  </si>
  <si>
    <t>2.5.0477</t>
  </si>
  <si>
    <t>Мольберт полевой простой</t>
  </si>
  <si>
    <t>инв. 3120144. АРТИ1</t>
  </si>
  <si>
    <t>2.5.0478</t>
  </si>
  <si>
    <t>инв. 3120146. АРТИ2</t>
  </si>
  <si>
    <t>2.5.0480</t>
  </si>
  <si>
    <t>инв.10106627</t>
  </si>
  <si>
    <t>2.5.0481</t>
  </si>
  <si>
    <t>инв.10106626</t>
  </si>
  <si>
    <t>2.5.0482</t>
  </si>
  <si>
    <t>Кресло офисное</t>
  </si>
  <si>
    <t>инв.210106300096</t>
  </si>
  <si>
    <t>2.5.0483</t>
  </si>
  <si>
    <t>Обеденная зона (1 стол + 6 табуретов)</t>
  </si>
  <si>
    <t>инв.10106976-10106986, 10106991, 10106993-10106996, 10106999; 101061001- 101061006</t>
  </si>
  <si>
    <t>2.5.0484</t>
  </si>
  <si>
    <t>инв.101061007</t>
  </si>
  <si>
    <t>2.5.0485</t>
  </si>
  <si>
    <t>инв.101061008</t>
  </si>
  <si>
    <t>2.5.0486</t>
  </si>
  <si>
    <t>Мебель детская игровая</t>
  </si>
  <si>
    <t>инв.10106704</t>
  </si>
  <si>
    <t>2.5.0487.К</t>
  </si>
  <si>
    <t>Каркас опоры для новогодней елки</t>
  </si>
  <si>
    <t>2.5.0495.К</t>
  </si>
  <si>
    <t>Дорожные знаки</t>
  </si>
  <si>
    <t>г.Яровое, Аквапарк "Лава" -1088м, Оз.Большое Яровое - 777м (пересечение ул.Алтайская с ул.Первомайская), Аквапарк "Лава"-777м (пересечение ул.Алтайская с ул.Менделеева)</t>
  </si>
  <si>
    <t>2.5.0498</t>
  </si>
  <si>
    <t>инв.10106625</t>
  </si>
  <si>
    <t>2.5.0499</t>
  </si>
  <si>
    <t>Библиотечный фонд</t>
  </si>
  <si>
    <t>2.5.0500</t>
  </si>
  <si>
    <t xml:space="preserve">Пылесос SAMSUNG SC-8830 </t>
  </si>
  <si>
    <t>инв.10106614</t>
  </si>
  <si>
    <t>2.5.0501</t>
  </si>
  <si>
    <t xml:space="preserve">МФУ HP Laser Jet Pro </t>
  </si>
  <si>
    <t>инв.10104023</t>
  </si>
  <si>
    <t>2.5.0502</t>
  </si>
  <si>
    <t xml:space="preserve">Комплект детской мебели </t>
  </si>
  <si>
    <t>инв.10106595</t>
  </si>
  <si>
    <t>2.5.0504</t>
  </si>
  <si>
    <t>Гарнитур кухонный (детский)</t>
  </si>
  <si>
    <t>инв.10106643</t>
  </si>
  <si>
    <t>2.5.0505</t>
  </si>
  <si>
    <t>Детская мебель</t>
  </si>
  <si>
    <t>инв.10106644</t>
  </si>
  <si>
    <t>2.5.0506</t>
  </si>
  <si>
    <t xml:space="preserve">Батут </t>
  </si>
  <si>
    <t>инв.10116330. 102 см</t>
  </si>
  <si>
    <t>2.5.0507</t>
  </si>
  <si>
    <t xml:space="preserve">Валик гимнастический </t>
  </si>
  <si>
    <t>инв.10106323.70 см, длина 115 см, цвет: синий</t>
  </si>
  <si>
    <t>2.5.0508</t>
  </si>
  <si>
    <t xml:space="preserve">Тележка деревянная </t>
  </si>
  <si>
    <t>инв.10116326. Для физкульно-оздоровительных принадлежностей, 115х50х90 см</t>
  </si>
  <si>
    <t>2.5.0509</t>
  </si>
  <si>
    <t xml:space="preserve">Детский диван-мат "Уголок" </t>
  </si>
  <si>
    <t>инв.10116328. 140х140х30(15)</t>
  </si>
  <si>
    <t>2.5.0510</t>
  </si>
  <si>
    <t xml:space="preserve">Массажный коврик со следочками </t>
  </si>
  <si>
    <t>инв.10116322.165х40</t>
  </si>
  <si>
    <t>2.5.0511</t>
  </si>
  <si>
    <t xml:space="preserve">Мат </t>
  </si>
  <si>
    <t>инв.10116320. 200х138х7</t>
  </si>
  <si>
    <t>2.5.0512</t>
  </si>
  <si>
    <t xml:space="preserve">Набор модульный № 4  </t>
  </si>
  <si>
    <t>инв.10116324. 3 модуля, 120х60</t>
  </si>
  <si>
    <t>2.5.0513</t>
  </si>
  <si>
    <t xml:space="preserve">Набор модульный № 5  </t>
  </si>
  <si>
    <t>инв.10116327. 4 модуля, 180х120</t>
  </si>
  <si>
    <t>2.5.0514</t>
  </si>
  <si>
    <t xml:space="preserve">Набор модульный "Частокол" </t>
  </si>
  <si>
    <t xml:space="preserve">инв.10116313. 6 модулей, 100х70х10 </t>
  </si>
  <si>
    <t>2.5.0515</t>
  </si>
  <si>
    <t xml:space="preserve">Пуф  "Осьминожка" </t>
  </si>
  <si>
    <t>инв.10116329. 60х37</t>
  </si>
  <si>
    <t>2.5.0516</t>
  </si>
  <si>
    <t xml:space="preserve">Страховка для батута </t>
  </si>
  <si>
    <t>инв.10116321. Внешний д.135, внутр.д.95</t>
  </si>
  <si>
    <t>2.5.0517</t>
  </si>
  <si>
    <t xml:space="preserve">Туннель (сборно-разборный) </t>
  </si>
  <si>
    <t>инв.1630017. 210х70</t>
  </si>
  <si>
    <t>2.5.0518</t>
  </si>
  <si>
    <t xml:space="preserve">Бассейн угловой сухой </t>
  </si>
  <si>
    <t>инв.10116319. 150х150х40х15+ 800 шариков</t>
  </si>
  <si>
    <t>2.5.0519</t>
  </si>
  <si>
    <t xml:space="preserve">Стенка шведская "Тинейджер" </t>
  </si>
  <si>
    <t>инв.10116325. Пристенный вариант</t>
  </si>
  <si>
    <t>2.5.0520</t>
  </si>
  <si>
    <t>Кондиционер  Almacon ACH-07</t>
  </si>
  <si>
    <t>инв.10106978</t>
  </si>
  <si>
    <t>2.5.0521</t>
  </si>
  <si>
    <t xml:space="preserve">Перфоратор ПРЭ-9 </t>
  </si>
  <si>
    <t xml:space="preserve">инв.10106949. 1500Вт, 750 об/мин, ручной электрический </t>
  </si>
  <si>
    <t>2.5.0522</t>
  </si>
  <si>
    <t>инв.10106705</t>
  </si>
  <si>
    <t>2.5.0523</t>
  </si>
  <si>
    <t>Стеллаж офисный</t>
  </si>
  <si>
    <t>инв.10106828</t>
  </si>
  <si>
    <t>2.5.0524</t>
  </si>
  <si>
    <t>Стенд "Лесенка 2"</t>
  </si>
  <si>
    <t>инв.10106628</t>
  </si>
  <si>
    <t>2.5.0525</t>
  </si>
  <si>
    <t>инв.10106629</t>
  </si>
  <si>
    <t>2.5.0526</t>
  </si>
  <si>
    <t>инв.10106630</t>
  </si>
  <si>
    <t>2.5.0527</t>
  </si>
  <si>
    <t>Стенд "Антитеррор"</t>
  </si>
  <si>
    <t>инв.10106631</t>
  </si>
  <si>
    <t>2.5.0528</t>
  </si>
  <si>
    <t>Стенд для кабинета</t>
  </si>
  <si>
    <t>инв.101061009</t>
  </si>
  <si>
    <t>2.5.0529</t>
  </si>
  <si>
    <t xml:space="preserve">Насаждения многолетние </t>
  </si>
  <si>
    <t>озеленение по ул.Гагарина, 40 лет Октября, лесополоса 85 га, ул.Мира до учхоза, рынок</t>
  </si>
  <si>
    <t>2.5.0530</t>
  </si>
  <si>
    <t>2.5.0531.К</t>
  </si>
  <si>
    <t>озеленение массива, ограниченного ул.Кулундинская, ул.40 лет Октября и аттракционами (735 ед.: дуб - 24, сосна-106, лиственница - 82, рябина -36, тополь пирамидальный - 462, снежноягодник - 6, вязь - 4, ива-8, клен - 7)</t>
  </si>
  <si>
    <t>2.5.0533.К</t>
  </si>
  <si>
    <t>2.5.0534.К</t>
  </si>
  <si>
    <t>Винтовка МР-512-26</t>
  </si>
  <si>
    <t>2.5.0536</t>
  </si>
  <si>
    <t xml:space="preserve">Оргтехника </t>
  </si>
  <si>
    <t>видеокамера, телефон D-Link, IP-телефон, коммутатор D-Link</t>
  </si>
  <si>
    <t>2.5.0538</t>
  </si>
  <si>
    <t>шкаф, стеллаж, стенды, кух.гарнитур, стулья, кресло, рабочее место, столы</t>
  </si>
  <si>
    <t>2.5.0539</t>
  </si>
  <si>
    <t>Качели HBU ANIMALS</t>
  </si>
  <si>
    <t>инв.10106638. Качеля-бабочка, каркас метал. цветной. Высота 1,5 м, напольная</t>
  </si>
  <si>
    <t>2.5.0540</t>
  </si>
  <si>
    <t>Качеля - игрушка Крепыш Б</t>
  </si>
  <si>
    <t>инв.10106639.Каркас метал., цветной. Высота 1,7 м, напольная.</t>
  </si>
  <si>
    <t>2.5.0541</t>
  </si>
  <si>
    <t xml:space="preserve">Бытовая техника </t>
  </si>
  <si>
    <t>холодильники, микроволновки, СВЧ-печь, сейфы, чайники, обогреватели, кондиционер Almakom ACH-09A</t>
  </si>
  <si>
    <t>2.5.0542</t>
  </si>
  <si>
    <t xml:space="preserve">Мягкая мебель "Малютка" </t>
  </si>
  <si>
    <t>инв.10106162, 10106163. 4 элемента:диван, кресло,пуфик,игрушка</t>
  </si>
  <si>
    <t>2.5.0543</t>
  </si>
  <si>
    <t>Мягкий спортивный набор "Уголок"</t>
  </si>
  <si>
    <t>инв.10106164.3 элемента: ступенька, папка,горка скругленная</t>
  </si>
  <si>
    <t>2.5.0544</t>
  </si>
  <si>
    <t xml:space="preserve">Трансформер "Паровоз" </t>
  </si>
  <si>
    <t>инв.10106165. 16 элементов: арка прямая-2;цилиндр-1;брус-2;куб-1; ступенька-2; таблетка-8</t>
  </si>
  <si>
    <t>2.5.0545</t>
  </si>
  <si>
    <t xml:space="preserve">Мягкий конструктор "Кубики" </t>
  </si>
  <si>
    <t>инв.10106167. Буквы кубики-12, мешок-1</t>
  </si>
  <si>
    <t>2.5.0546</t>
  </si>
  <si>
    <t>Мягкий конструктор "Кубики"</t>
  </si>
  <si>
    <t xml:space="preserve"> инв.10106166. Буквы кубики-10, мешок-1</t>
  </si>
  <si>
    <t>2.5.0547</t>
  </si>
  <si>
    <t xml:space="preserve">Мягкий спортивный модуль "Полоса препятствий" </t>
  </si>
  <si>
    <t>инв.10106168. 12 элементов:мат-1; модуль опорный-2; балка-2;трапеция-1; цилиндр-1;мостик-4;туннель-1</t>
  </si>
  <si>
    <t>2.5.0548</t>
  </si>
  <si>
    <t>Игровой дабиринт "Гусеница"</t>
  </si>
  <si>
    <t>инв.10106169. 5 элементов</t>
  </si>
  <si>
    <t>2.5.0549</t>
  </si>
  <si>
    <t xml:space="preserve">Модуль развивающий "Главная дорога" ПДД  </t>
  </si>
  <si>
    <t>инв.10106170 . В комплект входит: светофор-6; жезл-1; жилетки-7; полоса разд.-6; дорож.знаки-13; пеш. переход-4; машины-6</t>
  </si>
  <si>
    <t>2.5.0550</t>
  </si>
  <si>
    <t xml:space="preserve">Конструктор мягкий "Грузовик" </t>
  </si>
  <si>
    <t>инв.10106171. 30 элементов</t>
  </si>
  <si>
    <t>2.5.0551</t>
  </si>
  <si>
    <t>Мебель для детского сада</t>
  </si>
  <si>
    <t>инв.10106632</t>
  </si>
  <si>
    <t>2.5.0552</t>
  </si>
  <si>
    <t>инв.10106633</t>
  </si>
  <si>
    <t>2.5.0553</t>
  </si>
  <si>
    <t>Баннер "Молодежный фестиваль 2014г."</t>
  </si>
  <si>
    <t>инв.30612120</t>
  </si>
  <si>
    <t>2.5.0554</t>
  </si>
  <si>
    <t xml:space="preserve">Стенка детская </t>
  </si>
  <si>
    <t>инв.10106706. 3000мм, салатовый цвет, оранжевый фасад</t>
  </si>
  <si>
    <t>2.5.0555</t>
  </si>
  <si>
    <t xml:space="preserve">Стенд напольный </t>
  </si>
  <si>
    <t>инв.10106708. Пластмассовый, зеленый, стойки металлические белые</t>
  </si>
  <si>
    <t>2.5.0556</t>
  </si>
  <si>
    <t xml:space="preserve">Стенд напольный  </t>
  </si>
  <si>
    <t>инв.10106709. Пластмассовый, зеленый, стойки металлические белые</t>
  </si>
  <si>
    <t>2.5.0557</t>
  </si>
  <si>
    <t>Комплект компьютерных диагностических методик "Психология в школе"</t>
  </si>
  <si>
    <t>инв. 10104309. 3 предмета</t>
  </si>
  <si>
    <t>2.5.0558</t>
  </si>
  <si>
    <t>инв.101061010. Состоит из 2 шкафов 1,8*0,75/0,45 со смотрированными сверху 2-х ярусными полками размером 1,2*1,0*0,25 светло-коричневого цвета</t>
  </si>
  <si>
    <t>2.5.0559</t>
  </si>
  <si>
    <t>Шкаф из 18-ти кабинок</t>
  </si>
  <si>
    <t xml:space="preserve">инв.101061011. Размер 1,90*1,07*0,37 со встроеными кабинками (18 шт. размером 0,30*0,32*0,37),светло-коричневый </t>
  </si>
  <si>
    <t>2.5.0560</t>
  </si>
  <si>
    <t>Стенка детская "Волна"</t>
  </si>
  <si>
    <t>инв.10106714. Салатовый цвет, фасад желтый, кромка желтая</t>
  </si>
  <si>
    <t>2.5.0561</t>
  </si>
  <si>
    <t>инв.10106715.Салатовый цвет, фасад желтый, кромка желтая</t>
  </si>
  <si>
    <t>2.5.0562</t>
  </si>
  <si>
    <t>Колонки</t>
  </si>
  <si>
    <t>инв.101040019. Microlab SOLO (2х30 Вт), материал дерево</t>
  </si>
  <si>
    <t>2.5.0563</t>
  </si>
  <si>
    <t>инв.10106637</t>
  </si>
  <si>
    <t>2.5.0564</t>
  </si>
  <si>
    <t xml:space="preserve">инв.10106713. Изготовлен из ЛДСП. Опора стола из цельносварной металлокаркас. </t>
  </si>
  <si>
    <t>2.5.0565</t>
  </si>
  <si>
    <t>Стол детский для логопедических занятий</t>
  </si>
  <si>
    <t>инв.10106716. Изготовлен из ЛДСП. Опора стола из цельносварной металлокаркас. Стол комплектуется приставной тумбой для хранения игрового материала.</t>
  </si>
  <si>
    <t>2.5.0566</t>
  </si>
  <si>
    <t>Стол ленточный</t>
  </si>
  <si>
    <t>инв.10106712. Изготовлен из ЛДСП. 6 выдвижных ящиков с хромированными ручками.</t>
  </si>
  <si>
    <t>2.5.0567</t>
  </si>
  <si>
    <t>Стенка "Уголок природы"</t>
  </si>
  <si>
    <t>инв.10106710. Изготовлен из ЛДСП. Состоит из 2 закрывающихся тумб.</t>
  </si>
  <si>
    <t>2.5.0568</t>
  </si>
  <si>
    <t>Столик (детское трюмо)</t>
  </si>
  <si>
    <t>инв.10106711. Состоит из одной закрывающейся тумбы, двух открытых полочек, сверху расположено зеркало</t>
  </si>
  <si>
    <t>2.5.0569</t>
  </si>
  <si>
    <t>инв.902218</t>
  </si>
  <si>
    <t>2.5.0570</t>
  </si>
  <si>
    <t>Сплит-система (кондиционер)</t>
  </si>
  <si>
    <t>инв.10136107.Neoclima NS/HAL-09</t>
  </si>
  <si>
    <t>2.5.0571</t>
  </si>
  <si>
    <t>Комплект "Сенсорный уголок"</t>
  </si>
  <si>
    <t>инв.10106172.Воздушно- пузырьковая колонна+мягкое основание+комплект зеркальных панелей</t>
  </si>
  <si>
    <t>2.5.0572</t>
  </si>
  <si>
    <t xml:space="preserve">Прибор динамический заливка света "Нервана" </t>
  </si>
  <si>
    <t>инв.10106173. Интерьерный динамический прибор на основе оптовололоконного преобразователя.</t>
  </si>
  <si>
    <t>2.5.0573</t>
  </si>
  <si>
    <t>Шар зеркальный 20 с приводом вращения</t>
  </si>
  <si>
    <t>инв.10106174. Диаметр 20 см</t>
  </si>
  <si>
    <t>2.5.0574</t>
  </si>
  <si>
    <t>Прожектор "Мультицвет" для зеркального шара</t>
  </si>
  <si>
    <t>инв.10106175. Комплект из прожектора светидиодного RGB, миниконтроллера, пульта управления эффектами свечения, блоком питания.</t>
  </si>
  <si>
    <t>2.5.0575</t>
  </si>
  <si>
    <t>Подвесной потолочный модуль "Галактика 1200"</t>
  </si>
  <si>
    <t>инв.10106177. Подвесная панель д.1200мм. Мерцающий фон 150, звезды, 2 метеора.</t>
  </si>
  <si>
    <t>2.5.0576</t>
  </si>
  <si>
    <t>Пучок фибероптического волокна "Звездный дождь 100"</t>
  </si>
  <si>
    <t>инв.10106178. 100 волокон х 2 м. Источник света поставляется отдельно.</t>
  </si>
  <si>
    <t>2.5.0577</t>
  </si>
  <si>
    <t>Источник света к фибероптическому волокну "Мини"</t>
  </si>
  <si>
    <t>инв.10106179. Длина - 135мм, д.40мм</t>
  </si>
  <si>
    <t>2.5.0578</t>
  </si>
  <si>
    <t>Тактильная панель № 2 "Фибероптическая"</t>
  </si>
  <si>
    <t>инв.10106180. 1200х1000мм. Различные звуковые и тактильные элементы. Оптоволоконная подсветка элементов и зеркала. Источник света в комплекте.</t>
  </si>
  <si>
    <t>2.5.0579</t>
  </si>
  <si>
    <t>Световой столик для рисования песком</t>
  </si>
  <si>
    <t>инв.10106181. Размеры 80*60*55 см. Разноцветная подстветка, управляемая пультом.</t>
  </si>
  <si>
    <t>2.5.0580</t>
  </si>
  <si>
    <t>Прибор интерактивный световой "Радость"</t>
  </si>
  <si>
    <t>инв.10106182.Диаметр 30 см</t>
  </si>
  <si>
    <t>2.5.0581</t>
  </si>
  <si>
    <t>Фибероптический модуль "Солнышко"</t>
  </si>
  <si>
    <t>инв.10106183. Диаметр 70 см. Источник света в комплекте.</t>
  </si>
  <si>
    <t>2.5.0582</t>
  </si>
  <si>
    <t>Ионизатор с подстветкой "Мелодия"</t>
  </si>
  <si>
    <t>инв.10106184.</t>
  </si>
  <si>
    <t>2.5.0583</t>
  </si>
  <si>
    <t>Трансформер "Кольцо"</t>
  </si>
  <si>
    <t>инв.10106830, 10106829. Состоит из 5 элементов</t>
  </si>
  <si>
    <t>2.5.0584</t>
  </si>
  <si>
    <t>Сенсорная тропа "Змейка"</t>
  </si>
  <si>
    <t>инв.10106837, 10106838</t>
  </si>
  <si>
    <t>2.5.0585</t>
  </si>
  <si>
    <t xml:space="preserve">Игровой лабиринт </t>
  </si>
  <si>
    <t>инв.10106842, 10106843</t>
  </si>
  <si>
    <t>2.5.0586</t>
  </si>
  <si>
    <t>Массажная дорожка "Следочки"</t>
  </si>
  <si>
    <t>инв.10106851, 10106852</t>
  </si>
  <si>
    <t>2.5.0587</t>
  </si>
  <si>
    <t>Черепашка</t>
  </si>
  <si>
    <t>2.5.0588</t>
  </si>
  <si>
    <t xml:space="preserve">Синтезатор </t>
  </si>
  <si>
    <t>инв.10104037. DENN DEK 885 710905998. Цвет серый на подставке.</t>
  </si>
  <si>
    <t>2.5.0591</t>
  </si>
  <si>
    <t>Магнитная доска "Дорожное движение в городе"</t>
  </si>
  <si>
    <t>инв.10106575. Со схемой населенного пункта.</t>
  </si>
  <si>
    <t>2.5.0593</t>
  </si>
  <si>
    <t>Модуль "Гномик"</t>
  </si>
  <si>
    <t>инв.10106640. Состоит из 14 паролоновых частей, обтянутых цветным дермантином</t>
  </si>
  <si>
    <t>2.5.0594</t>
  </si>
  <si>
    <t>Модуль "Пирамида"</t>
  </si>
  <si>
    <t>инв.10106641, 10106642. Состоит из 6 паролоновых частей разного отдела, обтянутых цветным дермантином</t>
  </si>
  <si>
    <t>2.5.0596</t>
  </si>
  <si>
    <t>Мебель шкаф</t>
  </si>
  <si>
    <t>инв.101061016.Состоит из 2х шкафов, с 2х ярусными полками и поставками под обувь</t>
  </si>
  <si>
    <t>2.5.0597</t>
  </si>
  <si>
    <t>Мешок боксерский</t>
  </si>
  <si>
    <t xml:space="preserve">инв.210106300113,114,115. </t>
  </si>
  <si>
    <t>2.5.0598</t>
  </si>
  <si>
    <t>Мяч футбольный</t>
  </si>
  <si>
    <t>инв.210106300101-102. SELECT BRILLIANT FIFA</t>
  </si>
  <si>
    <t>2.5.0600.К</t>
  </si>
  <si>
    <t>Вентилятор</t>
  </si>
  <si>
    <t xml:space="preserve">инв.89010218, 518 </t>
  </si>
  <si>
    <t>2.5.0601</t>
  </si>
  <si>
    <t>Гитара акустическая</t>
  </si>
  <si>
    <t>инв. 3120124. Классик YAMAHA</t>
  </si>
  <si>
    <t>2.5.0602</t>
  </si>
  <si>
    <t>Фортепиано</t>
  </si>
  <si>
    <t>инв.3120148. Ronisch</t>
  </si>
  <si>
    <t>2.5.0606</t>
  </si>
  <si>
    <t>Тренажеры</t>
  </si>
  <si>
    <t>инв. 11041</t>
  </si>
  <si>
    <t>2.5.0607</t>
  </si>
  <si>
    <t>Стол угловой в комлекте</t>
  </si>
  <si>
    <t>инв.11134</t>
  </si>
  <si>
    <t>2.5.0608</t>
  </si>
  <si>
    <t>Стол угловой с приставным столом</t>
  </si>
  <si>
    <t>инв.000000000000070</t>
  </si>
  <si>
    <t>2.5.0609</t>
  </si>
  <si>
    <t>Шкаф для документов</t>
  </si>
  <si>
    <t>инв.11159</t>
  </si>
  <si>
    <t>2.5.0611</t>
  </si>
  <si>
    <t>Жалюзи</t>
  </si>
  <si>
    <t>инв.210106300052</t>
  </si>
  <si>
    <t>2.5.0612</t>
  </si>
  <si>
    <t>Стол</t>
  </si>
  <si>
    <t>инв.210106300059</t>
  </si>
  <si>
    <t>2.5.0613</t>
  </si>
  <si>
    <t>Стол руководителя с пристав.</t>
  </si>
  <si>
    <t>инв.11133</t>
  </si>
  <si>
    <t>2.5.0614</t>
  </si>
  <si>
    <t>инв.66</t>
  </si>
  <si>
    <t>2.5.0615</t>
  </si>
  <si>
    <t>инв.210106300060</t>
  </si>
  <si>
    <t>2.5.0617</t>
  </si>
  <si>
    <t>Пульт микшерный</t>
  </si>
  <si>
    <t>инв.210106300079</t>
  </si>
  <si>
    <t>2.5.0618</t>
  </si>
  <si>
    <t>Доска для пресса (изогнутая)</t>
  </si>
  <si>
    <t>инв.210106300091-92</t>
  </si>
  <si>
    <t>2.5.0619</t>
  </si>
  <si>
    <t>Тренажер для пресса</t>
  </si>
  <si>
    <t>инв.210106300090</t>
  </si>
  <si>
    <t>2.5.0620</t>
  </si>
  <si>
    <t>Кольцо баскетбольное</t>
  </si>
  <si>
    <t>инв.210106300094-95</t>
  </si>
  <si>
    <t>2.5.0624</t>
  </si>
  <si>
    <t>инв.ВА 0000000057</t>
  </si>
  <si>
    <t>2.5.0625</t>
  </si>
  <si>
    <t>Тумба для оргтехники</t>
  </si>
  <si>
    <t>инв.ВА 0000000037</t>
  </si>
  <si>
    <t>2.5.0626</t>
  </si>
  <si>
    <t>инв.ВА 0000000019</t>
  </si>
  <si>
    <t>2.5.0627</t>
  </si>
  <si>
    <t>инв.ВА 0000000035</t>
  </si>
  <si>
    <t>2.5.0628</t>
  </si>
  <si>
    <t>инв.ВА 0000000036</t>
  </si>
  <si>
    <t>2.5.0629</t>
  </si>
  <si>
    <t>Шкаф для одежды</t>
  </si>
  <si>
    <t>2.5.0632</t>
  </si>
  <si>
    <t>инв.210106300087</t>
  </si>
  <si>
    <t>2.5.0633</t>
  </si>
  <si>
    <t>Кресло "Фортуна"</t>
  </si>
  <si>
    <t>инв.210106300065</t>
  </si>
  <si>
    <t>2.5.0634</t>
  </si>
  <si>
    <t>инв.210106300050</t>
  </si>
  <si>
    <t>2.5.0635</t>
  </si>
  <si>
    <t>Лавка</t>
  </si>
  <si>
    <t>инв.210106300052,62-64</t>
  </si>
  <si>
    <t>2.5.0638</t>
  </si>
  <si>
    <t>Шкаф 3-х дверный</t>
  </si>
  <si>
    <t>инв.210106300089</t>
  </si>
  <si>
    <t>2.5.0639</t>
  </si>
  <si>
    <t>2.5.0640</t>
  </si>
  <si>
    <t>Ванна односекционная</t>
  </si>
  <si>
    <t>2.5.0641</t>
  </si>
  <si>
    <t>2.5.0642</t>
  </si>
  <si>
    <t>Детский тренажер грибной</t>
  </si>
  <si>
    <t>инв.10106018</t>
  </si>
  <si>
    <t>2.5.0643</t>
  </si>
  <si>
    <t>Напольное покрытие 3*4,5</t>
  </si>
  <si>
    <t>инв.10106642</t>
  </si>
  <si>
    <t>2.5.0645</t>
  </si>
  <si>
    <t xml:space="preserve">Пылесос </t>
  </si>
  <si>
    <t>инв.10104024,10106002</t>
  </si>
  <si>
    <t>2.5.0646</t>
  </si>
  <si>
    <t>Облучатель рециркулярный</t>
  </si>
  <si>
    <t>инв.10106565-66</t>
  </si>
  <si>
    <t>2.5.0647</t>
  </si>
  <si>
    <t xml:space="preserve">Мат гимнастический </t>
  </si>
  <si>
    <t>инв.10106012</t>
  </si>
  <si>
    <t>2.5.0648</t>
  </si>
  <si>
    <t>Тренажер беговая дорожка</t>
  </si>
  <si>
    <t>2.5.0649</t>
  </si>
  <si>
    <t>Тренажер бегущий по волнам</t>
  </si>
  <si>
    <t>инв.10106011</t>
  </si>
  <si>
    <t>2.5.0650</t>
  </si>
  <si>
    <t>Триммер</t>
  </si>
  <si>
    <t>инв.10106640</t>
  </si>
  <si>
    <t>2.5.0651</t>
  </si>
  <si>
    <t>Тренажер райдер</t>
  </si>
  <si>
    <t>2.5.0652</t>
  </si>
  <si>
    <t>2.5.0653</t>
  </si>
  <si>
    <t>Полка для хлеба</t>
  </si>
  <si>
    <t>инв.10106615</t>
  </si>
  <si>
    <t>2.5.0654</t>
  </si>
  <si>
    <t>Пылесос "Самсунг"</t>
  </si>
  <si>
    <t>инв.10106635-36,38-39</t>
  </si>
  <si>
    <t>2.5.0655</t>
  </si>
  <si>
    <t>Стенды "Рябинка, Лукоморье, морозко, универсальный, теремок"</t>
  </si>
  <si>
    <t>инв.10106616-21</t>
  </si>
  <si>
    <t>2.5.0656</t>
  </si>
  <si>
    <t>Стенд "воздушный шар"</t>
  </si>
  <si>
    <t>инв.10106634</t>
  </si>
  <si>
    <t>2.5.0657</t>
  </si>
  <si>
    <t>Электромясорубка "Экстра"</t>
  </si>
  <si>
    <t>2.5.0658</t>
  </si>
  <si>
    <t>методическая литература</t>
  </si>
  <si>
    <t>2.5.0659</t>
  </si>
  <si>
    <t>Облучатель передвижной 3х</t>
  </si>
  <si>
    <t>инв.10106609-613</t>
  </si>
  <si>
    <t>2.5.0660</t>
  </si>
  <si>
    <t>Объектовый блок "Сержант"</t>
  </si>
  <si>
    <t>2.5.0661</t>
  </si>
  <si>
    <t>2.5.0662</t>
  </si>
  <si>
    <t>Тримлер эл.Чемпион</t>
  </si>
  <si>
    <t>инв.10106020</t>
  </si>
  <si>
    <t>2.5.0663</t>
  </si>
  <si>
    <t>Ковер 2,6*3,6</t>
  </si>
  <si>
    <t>инв.10106572</t>
  </si>
  <si>
    <t>2.5.0664</t>
  </si>
  <si>
    <t>Комплект отдыха</t>
  </si>
  <si>
    <t>инв.1630010</t>
  </si>
  <si>
    <t>2.5.0665</t>
  </si>
  <si>
    <t>Кухня детская</t>
  </si>
  <si>
    <t>инв.10106591</t>
  </si>
  <si>
    <t>2.5.0666</t>
  </si>
  <si>
    <t>Детский уголок</t>
  </si>
  <si>
    <t>инв.10106592</t>
  </si>
  <si>
    <t>2.5.0667</t>
  </si>
  <si>
    <t>Столик детский</t>
  </si>
  <si>
    <t>инв.10106593</t>
  </si>
  <si>
    <t>2.5.0668</t>
  </si>
  <si>
    <t>Тумба выкатная</t>
  </si>
  <si>
    <t>2.5.0669</t>
  </si>
  <si>
    <t>инв.10106569/1 - 6570/1</t>
  </si>
  <si>
    <t>2.5.0670</t>
  </si>
  <si>
    <t>Облучатель передвижной</t>
  </si>
  <si>
    <t>инв.10106574-80</t>
  </si>
  <si>
    <t>2.5.0671</t>
  </si>
  <si>
    <t>2.5.0672</t>
  </si>
  <si>
    <t>инв.10106573</t>
  </si>
  <si>
    <t>2.5.0673</t>
  </si>
  <si>
    <t>Телевизор "Самсунг"</t>
  </si>
  <si>
    <t>2.5.0674</t>
  </si>
  <si>
    <t>Шкаф детский</t>
  </si>
  <si>
    <t>инв.10106583</t>
  </si>
  <si>
    <t>2.5.0675</t>
  </si>
  <si>
    <t>Стенка детская (кух.гарнит)</t>
  </si>
  <si>
    <t>инв.10106585</t>
  </si>
  <si>
    <t>2.5.0676</t>
  </si>
  <si>
    <t>инв.10106588</t>
  </si>
  <si>
    <t>2.5.0677</t>
  </si>
  <si>
    <t>инв.10106586</t>
  </si>
  <si>
    <t>2.5.0678</t>
  </si>
  <si>
    <t>Стенка детская(торг.оборуд)</t>
  </si>
  <si>
    <t>инв.10106587</t>
  </si>
  <si>
    <t>2.5.0679</t>
  </si>
  <si>
    <t>Палас 3,5*4</t>
  </si>
  <si>
    <t>2.5.0680</t>
  </si>
  <si>
    <t>2.5.0681</t>
  </si>
  <si>
    <t>Бревно круглое</t>
  </si>
  <si>
    <t>инв.10106601-101066</t>
  </si>
  <si>
    <t>2.5.0682</t>
  </si>
  <si>
    <t>Батут с держателем</t>
  </si>
  <si>
    <t>инв.10106958</t>
  </si>
  <si>
    <t>2.5.0684</t>
  </si>
  <si>
    <t>Силовой тренажер детский</t>
  </si>
  <si>
    <t xml:space="preserve">инв.10106611 </t>
  </si>
  <si>
    <t>2.5.0685</t>
  </si>
  <si>
    <t>Спорт.оборудование "Зебра"</t>
  </si>
  <si>
    <t xml:space="preserve">инв.10106596 </t>
  </si>
  <si>
    <t>2.5.0686</t>
  </si>
  <si>
    <t>Тренажер "Степпер"</t>
  </si>
  <si>
    <t>2.5.0688</t>
  </si>
  <si>
    <t>Кубики алфавит</t>
  </si>
  <si>
    <t>инв.10106847</t>
  </si>
  <si>
    <t>2.5.0689</t>
  </si>
  <si>
    <t>Беговая дорожка ARTEMI</t>
  </si>
  <si>
    <t>2.5.0691</t>
  </si>
  <si>
    <t>Магнитный тренажер АС-52 ARTEMI</t>
  </si>
  <si>
    <t>2.5.0694</t>
  </si>
  <si>
    <t>Трансформатор силовой ТМЗ-1000/6-04</t>
  </si>
  <si>
    <t>инв.1380073</t>
  </si>
  <si>
    <t>2.5.0695</t>
  </si>
  <si>
    <t>Шахматы демонстрационные</t>
  </si>
  <si>
    <t>2.5.0696</t>
  </si>
  <si>
    <t>Часы электронные</t>
  </si>
  <si>
    <t>2.5.0698</t>
  </si>
  <si>
    <t>Телевизор "Эриссон 2105"</t>
  </si>
  <si>
    <t>инв.1380041</t>
  </si>
  <si>
    <t>2.5.0699</t>
  </si>
  <si>
    <t>Пистолет монтажный</t>
  </si>
  <si>
    <t>2.5.0700</t>
  </si>
  <si>
    <t>Кондиционер бытовой</t>
  </si>
  <si>
    <t>инв.1380035</t>
  </si>
  <si>
    <t>2.5.0702</t>
  </si>
  <si>
    <t>Кресло SP-А</t>
  </si>
  <si>
    <t>2.5.0703</t>
  </si>
  <si>
    <t>Машинка печатная</t>
  </si>
  <si>
    <t>инв.01630022</t>
  </si>
  <si>
    <t>2.5.0705</t>
  </si>
  <si>
    <t>Кондиционер Akira AC-WR7</t>
  </si>
  <si>
    <t>инв.10104049, 92, 94</t>
  </si>
  <si>
    <t>2.5.0706</t>
  </si>
  <si>
    <t>Тент автомобильный</t>
  </si>
  <si>
    <t>инв.10106052</t>
  </si>
  <si>
    <t>2.5.0707</t>
  </si>
  <si>
    <t xml:space="preserve">Тумба </t>
  </si>
  <si>
    <t>инв.10106814</t>
  </si>
  <si>
    <t>2.5.0708</t>
  </si>
  <si>
    <t>Стол офисный прямой</t>
  </si>
  <si>
    <t>инв.10106811</t>
  </si>
  <si>
    <t>2.5.0709</t>
  </si>
  <si>
    <t>Рабочая зона</t>
  </si>
  <si>
    <t>инв.10106830-5</t>
  </si>
  <si>
    <t>2.5.0710</t>
  </si>
  <si>
    <t>Холодильник "Саратов"</t>
  </si>
  <si>
    <t>2.5.0711</t>
  </si>
  <si>
    <t>Методическая литература</t>
  </si>
  <si>
    <t>2.5.0712</t>
  </si>
  <si>
    <t>Стол раздел.-производствен</t>
  </si>
  <si>
    <t>инв.010106003-8</t>
  </si>
  <si>
    <t>2.5.0713</t>
  </si>
  <si>
    <t>инв.010106013,14</t>
  </si>
  <si>
    <t>2.5.0714</t>
  </si>
  <si>
    <t>Скамья гимнастическая</t>
  </si>
  <si>
    <t>инв.010106018-21</t>
  </si>
  <si>
    <t>2.5.0715</t>
  </si>
  <si>
    <t>Бревно гимнастическое</t>
  </si>
  <si>
    <t>инв.010106023</t>
  </si>
  <si>
    <t>2.5.0716</t>
  </si>
  <si>
    <t>Тренажер "Беговая дорожка"</t>
  </si>
  <si>
    <t>инв.010106024</t>
  </si>
  <si>
    <t>2.5.0717</t>
  </si>
  <si>
    <t>Спортивный комплекс</t>
  </si>
  <si>
    <t>инв.010105025-28</t>
  </si>
  <si>
    <t>2.5.0718</t>
  </si>
  <si>
    <t>инв.010104033</t>
  </si>
  <si>
    <t>2.5.0719</t>
  </si>
  <si>
    <t>Ростомер</t>
  </si>
  <si>
    <t>инв.010106030</t>
  </si>
  <si>
    <t>2.5.0720</t>
  </si>
  <si>
    <t>Шкаф с витриной ШВ 1 белый</t>
  </si>
  <si>
    <t>инв.010106031</t>
  </si>
  <si>
    <t>2.5.0721</t>
  </si>
  <si>
    <t>Шкаф д/уборочного инвент.</t>
  </si>
  <si>
    <t>инв.010106032-43</t>
  </si>
  <si>
    <t>2.5.0722</t>
  </si>
  <si>
    <t>Щит баскетбольный малый</t>
  </si>
  <si>
    <t>инв.010106149</t>
  </si>
  <si>
    <t>2.5.0723</t>
  </si>
  <si>
    <t>Секция 5-ти местная гардер</t>
  </si>
  <si>
    <t>инв.010104046-49</t>
  </si>
  <si>
    <t>2.5.0724</t>
  </si>
  <si>
    <t>Комплект игровой "кухня"</t>
  </si>
  <si>
    <t>инв.010106051-55</t>
  </si>
  <si>
    <t>2.5.0725</t>
  </si>
  <si>
    <t>Комплект игровой "Магазин"</t>
  </si>
  <si>
    <t>инв.010106056-60</t>
  </si>
  <si>
    <t>2.5.0726</t>
  </si>
  <si>
    <t>Комплект игров."Уголок для ряжения"</t>
  </si>
  <si>
    <t>инв.010106061-68</t>
  </si>
  <si>
    <t>2.5.0727</t>
  </si>
  <si>
    <t>Комплект дидактический</t>
  </si>
  <si>
    <t>инв.010106069-71</t>
  </si>
  <si>
    <t>2.5.0728</t>
  </si>
  <si>
    <t>Мольберт двухсторонний</t>
  </si>
  <si>
    <t>инв.010106072-77</t>
  </si>
  <si>
    <t>2.5.0729</t>
  </si>
  <si>
    <t>Доска настенная</t>
  </si>
  <si>
    <t>инв.010106078-83</t>
  </si>
  <si>
    <t>2.5.0730</t>
  </si>
  <si>
    <t>Ширма трехсекционная</t>
  </si>
  <si>
    <t>инв.010106084</t>
  </si>
  <si>
    <t>2.5.0731</t>
  </si>
  <si>
    <t>Шкаф д/игрушек</t>
  </si>
  <si>
    <t>инв.010106086-88</t>
  </si>
  <si>
    <t>2.5.0732</t>
  </si>
  <si>
    <t>Стенка "Паровозик"</t>
  </si>
  <si>
    <t>инв.010106089-91</t>
  </si>
  <si>
    <t>2.5.0733</t>
  </si>
  <si>
    <t>Диван детский</t>
  </si>
  <si>
    <t>инв.010106092-96</t>
  </si>
  <si>
    <t>2.5.0734</t>
  </si>
  <si>
    <t>Уголок отдыха</t>
  </si>
  <si>
    <t>инв.010106097-99</t>
  </si>
  <si>
    <t>2.5.0735</t>
  </si>
  <si>
    <t>Уголок живой природы</t>
  </si>
  <si>
    <t>инв.010106103-105</t>
  </si>
  <si>
    <t>2.5.0736</t>
  </si>
  <si>
    <t>Стеллаж угловой</t>
  </si>
  <si>
    <t>инв.010106106-110</t>
  </si>
  <si>
    <t>2.5.0737</t>
  </si>
  <si>
    <t>инв.010106111</t>
  </si>
  <si>
    <t>2.5.0738</t>
  </si>
  <si>
    <t>2.5.0739</t>
  </si>
  <si>
    <t>Диван</t>
  </si>
  <si>
    <t>инв.0101061112-114</t>
  </si>
  <si>
    <t>2.5.0740</t>
  </si>
  <si>
    <t>Стол руководителя</t>
  </si>
  <si>
    <t>инв.010106115</t>
  </si>
  <si>
    <t>2.5.0741</t>
  </si>
  <si>
    <t>Стол 2-х тумбовый</t>
  </si>
  <si>
    <t>инв.010106118-120</t>
  </si>
  <si>
    <t>2.5.0742</t>
  </si>
  <si>
    <t>Качели-балансир</t>
  </si>
  <si>
    <t>инв.010106136-43</t>
  </si>
  <si>
    <t>2.5.0743</t>
  </si>
  <si>
    <t>Игровой элемент "Петушок"</t>
  </si>
  <si>
    <t>инв.010106150-51</t>
  </si>
  <si>
    <t>2.5.0744</t>
  </si>
  <si>
    <t>Шведская стенка с кольцами</t>
  </si>
  <si>
    <t>инв.010106153-54</t>
  </si>
  <si>
    <t>2.5.0745</t>
  </si>
  <si>
    <t>Шведская стенка "Домик"</t>
  </si>
  <si>
    <t>инв.0101056155-57</t>
  </si>
  <si>
    <t>2.5.0746</t>
  </si>
  <si>
    <t>Брусья гимнастические</t>
  </si>
  <si>
    <t>инв.010106159</t>
  </si>
  <si>
    <t>2.5.0747</t>
  </si>
  <si>
    <t>Мишень д/мяча "Осьминог"</t>
  </si>
  <si>
    <t>инв.010106160-61</t>
  </si>
  <si>
    <t>2.5.0748</t>
  </si>
  <si>
    <t>Столик с 2-мя полками</t>
  </si>
  <si>
    <t>инв.010106163-64</t>
  </si>
  <si>
    <t>2.5.0749</t>
  </si>
  <si>
    <t>Ковер</t>
  </si>
  <si>
    <t xml:space="preserve">инв.010106166-175 (2х3960, 2х3990, 1х4125, 1х3630, 2х4950, 2х6340) </t>
  </si>
  <si>
    <t>2.5.0750</t>
  </si>
  <si>
    <t>инв.010104021-25</t>
  </si>
  <si>
    <t>2.5.0751</t>
  </si>
  <si>
    <t>Черепаха</t>
  </si>
  <si>
    <t>инв.10106848</t>
  </si>
  <si>
    <t>2.5.0752</t>
  </si>
  <si>
    <t>Стол преподователя</t>
  </si>
  <si>
    <t>инв.10106177</t>
  </si>
  <si>
    <t>2.5.0753</t>
  </si>
  <si>
    <t>Панно "Наш любимый сад"</t>
  </si>
  <si>
    <t>инв.10106178</t>
  </si>
  <si>
    <t>2.5.0754</t>
  </si>
  <si>
    <t>Стенды</t>
  </si>
  <si>
    <t>инв.10106179-87</t>
  </si>
  <si>
    <t>2.5.0755</t>
  </si>
  <si>
    <t>Ванна РИГА</t>
  </si>
  <si>
    <t>2.5.0756</t>
  </si>
  <si>
    <t>Мебель стенка</t>
  </si>
  <si>
    <t>инв.10106565</t>
  </si>
  <si>
    <t>2.5.0757</t>
  </si>
  <si>
    <t>2.5.0758</t>
  </si>
  <si>
    <t>Гарнитур стенка</t>
  </si>
  <si>
    <t>инв.1630017,18</t>
  </si>
  <si>
    <t>2.5.0759</t>
  </si>
  <si>
    <t>инв.10106568-71 (3х4500,1х3880)</t>
  </si>
  <si>
    <t>инв.10106565-67 (1х4500,1х3880)</t>
  </si>
  <si>
    <t>2.5.0760</t>
  </si>
  <si>
    <t>Диван офисный</t>
  </si>
  <si>
    <t>2.5.0761</t>
  </si>
  <si>
    <t>Облучатель рециркулятор</t>
  </si>
  <si>
    <t>инв.№10106021, 6601</t>
  </si>
  <si>
    <t>2.5.0762</t>
  </si>
  <si>
    <t>инв.10106578-80</t>
  </si>
  <si>
    <t>2.5.0763</t>
  </si>
  <si>
    <t>инв.10106574-77</t>
  </si>
  <si>
    <t>2.5.0764</t>
  </si>
  <si>
    <t xml:space="preserve">инв.10106590-94,10106001 (3х6000, 1х9000, 1х8000) </t>
  </si>
  <si>
    <t>2.5.0765</t>
  </si>
  <si>
    <t>2.5.0766</t>
  </si>
  <si>
    <t>инв.10106585-89 (1х4490,1х3390,2х3690,1х4090)</t>
  </si>
  <si>
    <t>2.5.0767</t>
  </si>
  <si>
    <t>инв.10106824</t>
  </si>
  <si>
    <t>2.5.0768</t>
  </si>
  <si>
    <t>инв.10106823</t>
  </si>
  <si>
    <t>2.5.0769</t>
  </si>
  <si>
    <t>2.5.0770</t>
  </si>
  <si>
    <t>Комплекты лыжного инвентаря</t>
  </si>
  <si>
    <t>2.5.0771</t>
  </si>
  <si>
    <t>SWITCH 8 PORT</t>
  </si>
  <si>
    <t>2.5.0772</t>
  </si>
  <si>
    <t>Аккордеон "Сюита"</t>
  </si>
  <si>
    <t>инв.1380392</t>
  </si>
  <si>
    <t>2.5.0773</t>
  </si>
  <si>
    <t>Автомат/макет</t>
  </si>
  <si>
    <t>инв.10104005</t>
  </si>
  <si>
    <t>2.5.0774</t>
  </si>
  <si>
    <t>инв.10106227-228</t>
  </si>
  <si>
    <t>2.5.0775</t>
  </si>
  <si>
    <t>Аппарат для дистил.воды</t>
  </si>
  <si>
    <t>инв.10106141</t>
  </si>
  <si>
    <t>2.5.0776</t>
  </si>
  <si>
    <t>Баня комбин.лабораторн</t>
  </si>
  <si>
    <t>инв.10106144</t>
  </si>
  <si>
    <t>2.5.0777</t>
  </si>
  <si>
    <t>Двухместный стол+2стула</t>
  </si>
  <si>
    <t>инв.10106863-875, 849-862</t>
  </si>
  <si>
    <t>2.5.0778</t>
  </si>
  <si>
    <t>инв.10106878</t>
  </si>
  <si>
    <t>2.5.0779</t>
  </si>
  <si>
    <t>Аккумуляторная дрель</t>
  </si>
  <si>
    <t>инв.10106817</t>
  </si>
  <si>
    <t>2.5.0780</t>
  </si>
  <si>
    <t>Весы технич. с разновесами</t>
  </si>
  <si>
    <t>инв.10106142</t>
  </si>
  <si>
    <t>2.5.0781</t>
  </si>
  <si>
    <t>Весы лабораторные электр</t>
  </si>
  <si>
    <t>инв.10106154</t>
  </si>
  <si>
    <t>2.5.0782</t>
  </si>
  <si>
    <t>Видеоплеер ДЭУ  СТ - 160</t>
  </si>
  <si>
    <t>2.5.0783</t>
  </si>
  <si>
    <t>Выпрямитель универс.</t>
  </si>
  <si>
    <t>инв.10106684</t>
  </si>
  <si>
    <t>2.5.0784</t>
  </si>
  <si>
    <t>Доска аудиторская</t>
  </si>
  <si>
    <t>инв.10106255</t>
  </si>
  <si>
    <t>2.5.0785</t>
  </si>
  <si>
    <t>Доска 3х элементная</t>
  </si>
  <si>
    <t>инв.10106412-21</t>
  </si>
  <si>
    <t>2.5.0786</t>
  </si>
  <si>
    <t>Жалюзи вертикальные</t>
  </si>
  <si>
    <t>инв.10106804-9</t>
  </si>
  <si>
    <t>2.5.0787</t>
  </si>
  <si>
    <t>2.5.0788</t>
  </si>
  <si>
    <t>Комплект лыж</t>
  </si>
  <si>
    <t xml:space="preserve">инв.10106090-114 (кроме 10106097, 10106112,10106113) </t>
  </si>
  <si>
    <t>2.5.0789</t>
  </si>
  <si>
    <t>Комплект таб.по химии</t>
  </si>
  <si>
    <t>инв.101060138</t>
  </si>
  <si>
    <t>2.5.0790</t>
  </si>
  <si>
    <t>Книжный шкаф для библиотек</t>
  </si>
  <si>
    <t>инв.10106895,31</t>
  </si>
  <si>
    <t>2.5.0791</t>
  </si>
  <si>
    <t>Кушетка процедурная</t>
  </si>
  <si>
    <t>инв.10106278</t>
  </si>
  <si>
    <t>2.5.0792</t>
  </si>
  <si>
    <t>Лазер</t>
  </si>
  <si>
    <t>инв.1380430</t>
  </si>
  <si>
    <t>2.5.0793</t>
  </si>
  <si>
    <t>инв.10106804-10</t>
  </si>
  <si>
    <t>2.5.0794</t>
  </si>
  <si>
    <t>Мат спортивный</t>
  </si>
  <si>
    <t>инв..10106049-57</t>
  </si>
  <si>
    <t>2.5.0795</t>
  </si>
  <si>
    <t>Микроволновая печь</t>
  </si>
  <si>
    <t xml:space="preserve">инв.10106934 </t>
  </si>
  <si>
    <t>2.5.0796</t>
  </si>
  <si>
    <t>Модель "Клетка растения"</t>
  </si>
  <si>
    <t xml:space="preserve">инв.10106676 </t>
  </si>
  <si>
    <t>2.5.0797</t>
  </si>
  <si>
    <t>инв.10104147-49</t>
  </si>
  <si>
    <t>2.5.0798</t>
  </si>
  <si>
    <t>инв.10106559</t>
  </si>
  <si>
    <t>2.5.0799</t>
  </si>
  <si>
    <t>инв.10104138</t>
  </si>
  <si>
    <t>2.5.0800</t>
  </si>
  <si>
    <t>Потолочный кронштейн для проектора</t>
  </si>
  <si>
    <t xml:space="preserve">инв.10106714 </t>
  </si>
  <si>
    <t>2.5.0801</t>
  </si>
  <si>
    <t>Программный дидакт.комплекс</t>
  </si>
  <si>
    <t xml:space="preserve">инв.10104193,10104194, 10104196, 10104198-10104199, 10104201,10104203, 10104207-10104209, 10104212-10104213, 10104215, 10104192 </t>
  </si>
  <si>
    <t>2.5.0802</t>
  </si>
  <si>
    <t>Степлер Rapid 12/16</t>
  </si>
  <si>
    <t>инв.10106960</t>
  </si>
  <si>
    <t>2.5.0803</t>
  </si>
  <si>
    <t>Брошюровщик Bulros 2000</t>
  </si>
  <si>
    <t>инв. 10104966</t>
  </si>
  <si>
    <t>2.5.0804</t>
  </si>
  <si>
    <t>Ростомер с весами</t>
  </si>
  <si>
    <t>инв.10106277</t>
  </si>
  <si>
    <t>2.5.0805</t>
  </si>
  <si>
    <t>Сервиз чайный</t>
  </si>
  <si>
    <t>2.5.0806</t>
  </si>
  <si>
    <t>Сейф металлический</t>
  </si>
  <si>
    <t>инв.1380312</t>
  </si>
  <si>
    <t>2.5.0807</t>
  </si>
  <si>
    <t>Спирометр ССП</t>
  </si>
  <si>
    <t>инв.10106300</t>
  </si>
  <si>
    <t>2.5.0808</t>
  </si>
  <si>
    <t>Стол библиотекаря</t>
  </si>
  <si>
    <t>2.5.0809</t>
  </si>
  <si>
    <t>Стол демонстрационный</t>
  </si>
  <si>
    <t xml:space="preserve">инв.10106661-63 </t>
  </si>
  <si>
    <t>2.5.0810</t>
  </si>
  <si>
    <t>Стол директорский</t>
  </si>
  <si>
    <t>инв.10106791</t>
  </si>
  <si>
    <t>2.5.0811</t>
  </si>
  <si>
    <t xml:space="preserve">инв.10106712-13 </t>
  </si>
  <si>
    <t>2.5.0812</t>
  </si>
  <si>
    <t>Стол секретарский</t>
  </si>
  <si>
    <t>инв.10106792</t>
  </si>
  <si>
    <t>2.5.0813</t>
  </si>
  <si>
    <t>Стол производственный</t>
  </si>
  <si>
    <t>инв.10106564,65</t>
  </si>
  <si>
    <t>2.5.0814</t>
  </si>
  <si>
    <t>Стол школьный д/труда</t>
  </si>
  <si>
    <t>инв.10106221-223</t>
  </si>
  <si>
    <t>2.5.0815</t>
  </si>
  <si>
    <t>Столик медицинский</t>
  </si>
  <si>
    <t>инв.10106279</t>
  </si>
  <si>
    <t>2.5.0816</t>
  </si>
  <si>
    <t>Столик подъемный</t>
  </si>
  <si>
    <t>инв.10106146,47</t>
  </si>
  <si>
    <t>2.5.0818</t>
  </si>
  <si>
    <t>Термометр электроный</t>
  </si>
  <si>
    <t>инв.10106151</t>
  </si>
  <si>
    <t>2.5.0819</t>
  </si>
  <si>
    <t>Холодильник Памир</t>
  </si>
  <si>
    <t>инв.1380360</t>
  </si>
  <si>
    <t>2.5.0820</t>
  </si>
  <si>
    <t>Холодильник Свияга 410с</t>
  </si>
  <si>
    <t>2.5.0821</t>
  </si>
  <si>
    <t xml:space="preserve">Ванна для мойки </t>
  </si>
  <si>
    <t>инв.1620071</t>
  </si>
  <si>
    <t>2.5.0822</t>
  </si>
  <si>
    <t>Весы CAS SW-5</t>
  </si>
  <si>
    <t>инв.10104057,58</t>
  </si>
  <si>
    <t>2.5.0823</t>
  </si>
  <si>
    <t>Доска классная трехствор.</t>
  </si>
  <si>
    <t>инв.10106024-030, 254, 272, 800-801, 231-232, 226,273</t>
  </si>
  <si>
    <t>2.5.0824</t>
  </si>
  <si>
    <t>инв.1630002</t>
  </si>
  <si>
    <t>2.5.0825</t>
  </si>
  <si>
    <t>Доска аудиторная</t>
  </si>
  <si>
    <t>инв.10106815</t>
  </si>
  <si>
    <t>2.5.0826</t>
  </si>
  <si>
    <t>Весы механические с ростомером</t>
  </si>
  <si>
    <t>2.5.0827</t>
  </si>
  <si>
    <t>Сжигатель игл и декструктор шприцев с гильотиной</t>
  </si>
  <si>
    <t>2.5.0828</t>
  </si>
  <si>
    <t>Ростомер электронный</t>
  </si>
  <si>
    <t>2.5.0829</t>
  </si>
  <si>
    <t>DVD-диск электр.пособие</t>
  </si>
  <si>
    <t>2.5.0830</t>
  </si>
  <si>
    <t>инв.10106819-20</t>
  </si>
  <si>
    <t>2.5.0831</t>
  </si>
  <si>
    <t>Ширма д/кукольного театра</t>
  </si>
  <si>
    <t>инв.10106822</t>
  </si>
  <si>
    <t>2.5.0832</t>
  </si>
  <si>
    <t>Шкаф секционный</t>
  </si>
  <si>
    <t>инв.10106946,47</t>
  </si>
  <si>
    <t>2.5.0833</t>
  </si>
  <si>
    <t>инв.10106949</t>
  </si>
  <si>
    <t>2.5.0834</t>
  </si>
  <si>
    <t>Доска аудиторная школьная</t>
  </si>
  <si>
    <t>инв.10106823-26</t>
  </si>
  <si>
    <t>2.5.0835</t>
  </si>
  <si>
    <t>2.5.0836</t>
  </si>
  <si>
    <t>Облучатель - рециркулятор бактерицидный передвижной СИБЭСТ -100С ОРБпБ-01</t>
  </si>
  <si>
    <t>инв.10106973</t>
  </si>
  <si>
    <t>2.5.0837</t>
  </si>
  <si>
    <t>инв.10106017-19</t>
  </si>
  <si>
    <t>2.5.0838</t>
  </si>
  <si>
    <t>Академия младш.школьника</t>
  </si>
  <si>
    <t>2.5.0839</t>
  </si>
  <si>
    <t>Интерактивные плакаты</t>
  </si>
  <si>
    <t>инв.10106932</t>
  </si>
  <si>
    <t>2.5.0840</t>
  </si>
  <si>
    <t>Лабораторные работы по физ</t>
  </si>
  <si>
    <t>инв.10106933</t>
  </si>
  <si>
    <t>2.5.0841</t>
  </si>
  <si>
    <t>Программно-метод.комплекс</t>
  </si>
  <si>
    <t>инв.10106936. Диск</t>
  </si>
  <si>
    <t>2.5.0842</t>
  </si>
  <si>
    <t>Аппарат д/дистиляции воды</t>
  </si>
  <si>
    <t>инв.10106573. Н/ж</t>
  </si>
  <si>
    <t>2.5.0843</t>
  </si>
  <si>
    <t>инв.10106907</t>
  </si>
  <si>
    <t>2.5.0844</t>
  </si>
  <si>
    <t>Баян "Рубин"</t>
  </si>
  <si>
    <t>инв.1380203</t>
  </si>
  <si>
    <t>2.5.0846</t>
  </si>
  <si>
    <t>Доска белая маркерная</t>
  </si>
  <si>
    <t>инв.10106569-571</t>
  </si>
  <si>
    <t>2.5.0847</t>
  </si>
  <si>
    <t>инв.10106421-25</t>
  </si>
  <si>
    <t>2.5.0848</t>
  </si>
  <si>
    <t>инв.10106585-589</t>
  </si>
  <si>
    <t>2.5.0849</t>
  </si>
  <si>
    <t>инв.10106038-62</t>
  </si>
  <si>
    <t>2.5.0850</t>
  </si>
  <si>
    <t>Комплект видеофильмов</t>
  </si>
  <si>
    <t>инв.10106161</t>
  </si>
  <si>
    <t>2.5.0851</t>
  </si>
  <si>
    <t>Лыжи в комплекте</t>
  </si>
  <si>
    <t>инв.10106033-37</t>
  </si>
  <si>
    <t>2.5.0852</t>
  </si>
  <si>
    <t>инв.1016134-41</t>
  </si>
  <si>
    <t>2.5.0853</t>
  </si>
  <si>
    <t>Магнитофон Panasonic</t>
  </si>
  <si>
    <t>инв.10104035,36</t>
  </si>
  <si>
    <t>2.5.0855</t>
  </si>
  <si>
    <t>инв.10106100-106</t>
  </si>
  <si>
    <t>2.5.0856</t>
  </si>
  <si>
    <t>Маты гимнастические</t>
  </si>
  <si>
    <t>инв.10106549-558</t>
  </si>
  <si>
    <t>2.5.0857</t>
  </si>
  <si>
    <t>инв.10106196</t>
  </si>
  <si>
    <t>2.5.0858</t>
  </si>
  <si>
    <t>Набор мод.по анатомии раст</t>
  </si>
  <si>
    <t>инв.10106241</t>
  </si>
  <si>
    <t>2.5.0859</t>
  </si>
  <si>
    <t>Набор мод.по стр.беспоз</t>
  </si>
  <si>
    <t>инв.10106289</t>
  </si>
  <si>
    <t>2.5.0860</t>
  </si>
  <si>
    <t>Набор" происх человека"</t>
  </si>
  <si>
    <t>2.5.0861</t>
  </si>
  <si>
    <t>Набор "генетика человека"</t>
  </si>
  <si>
    <t>инв.10106243</t>
  </si>
  <si>
    <t>2.5.0862</t>
  </si>
  <si>
    <t>инв.10106195</t>
  </si>
  <si>
    <t>2.5.0863</t>
  </si>
  <si>
    <t>Набор посуды и принадлежн</t>
  </si>
  <si>
    <t>инв.10106574</t>
  </si>
  <si>
    <t>2.5.0864</t>
  </si>
  <si>
    <t>2.5.0865</t>
  </si>
  <si>
    <t>инв.10104164</t>
  </si>
  <si>
    <t>2.5.0866</t>
  </si>
  <si>
    <t>Таблица - Обращение свед.о группе уг</t>
  </si>
  <si>
    <t>инв.10106578</t>
  </si>
  <si>
    <t>2.5.0867</t>
  </si>
  <si>
    <t>Таблица - Окраска индик.в разл.средах</t>
  </si>
  <si>
    <t>инв.10106581</t>
  </si>
  <si>
    <t>2.5.0868</t>
  </si>
  <si>
    <t>Таблица - Правила техники безопасности</t>
  </si>
  <si>
    <t>инв.10106575</t>
  </si>
  <si>
    <t>2.5.0869</t>
  </si>
  <si>
    <t>Таблица - Растворимость солей, кислот</t>
  </si>
  <si>
    <t>инв.10106576</t>
  </si>
  <si>
    <t>2.5.0870</t>
  </si>
  <si>
    <t>инв.10106876-10106903</t>
  </si>
  <si>
    <t>2.5.0871</t>
  </si>
  <si>
    <t>Сравнение понят.изомер.и гомолог</t>
  </si>
  <si>
    <t>инв.10106579</t>
  </si>
  <si>
    <t>2.5.0872</t>
  </si>
  <si>
    <t>Станок спортивный школьный</t>
  </si>
  <si>
    <t>инв.1380326</t>
  </si>
  <si>
    <t>2.5.0873</t>
  </si>
  <si>
    <t>Фитобочка</t>
  </si>
  <si>
    <t>инв.210106300103</t>
  </si>
  <si>
    <t>2.5.0874</t>
  </si>
  <si>
    <t>Стол ученич.д/каб.химии</t>
  </si>
  <si>
    <t>инв.10106426-44</t>
  </si>
  <si>
    <t>2.5.0875</t>
  </si>
  <si>
    <t>Телевизор Эриссон</t>
  </si>
  <si>
    <t>инв.1380416</t>
  </si>
  <si>
    <t>2.5.0876</t>
  </si>
  <si>
    <t>Торс человека</t>
  </si>
  <si>
    <t>инв.10106217</t>
  </si>
  <si>
    <t>2.5.0877</t>
  </si>
  <si>
    <t>Таблица - Химические св-ва метал-в</t>
  </si>
  <si>
    <t>инв.10106580</t>
  </si>
  <si>
    <t>2.5.0878</t>
  </si>
  <si>
    <t xml:space="preserve">Холодильник "Бирюса-6" </t>
  </si>
  <si>
    <t>2.5.0879</t>
  </si>
  <si>
    <t>Центр музык. "SONI"</t>
  </si>
  <si>
    <t>2.5.0880</t>
  </si>
  <si>
    <t>инв.1380134</t>
  </si>
  <si>
    <t>2.5.0881</t>
  </si>
  <si>
    <t>Доска классная</t>
  </si>
  <si>
    <t>инв.10106150, 54, 10106411, 10106458-459, 10106154, 10106091-92,94,95, 96, 97, 201, 401,405</t>
  </si>
  <si>
    <t>2.5.0882</t>
  </si>
  <si>
    <t>Телевизор "Тесхо"</t>
  </si>
  <si>
    <t>инв.10104045</t>
  </si>
  <si>
    <t>2.5.0883</t>
  </si>
  <si>
    <t>Стол прямой 2х тумбовый</t>
  </si>
  <si>
    <t>инв.10106564</t>
  </si>
  <si>
    <t>2.5.0884</t>
  </si>
  <si>
    <t>Стол прямой с приставным бл</t>
  </si>
  <si>
    <t>2.5.0885</t>
  </si>
  <si>
    <t>Стол сборный 2блока</t>
  </si>
  <si>
    <t>инв.10106566</t>
  </si>
  <si>
    <t>2.5.0886</t>
  </si>
  <si>
    <t>Стол секретаря угловой</t>
  </si>
  <si>
    <t>инв.10106567</t>
  </si>
  <si>
    <t>2.5.0887</t>
  </si>
  <si>
    <t>Стол офисный</t>
  </si>
  <si>
    <t>инв.10106568</t>
  </si>
  <si>
    <t>2.5.0888</t>
  </si>
  <si>
    <t>Шкаф лабораторный</t>
  </si>
  <si>
    <t>2.5.0889</t>
  </si>
  <si>
    <t>Холодильник "Саратов-452"</t>
  </si>
  <si>
    <t>2.5.0890</t>
  </si>
  <si>
    <t>Хододильник "Свияга 410"</t>
  </si>
  <si>
    <t>инв.10106134</t>
  </si>
  <si>
    <t>2.5.0891</t>
  </si>
  <si>
    <t>2.5.0892</t>
  </si>
  <si>
    <t>Спортивный комплекс ЮНГА</t>
  </si>
  <si>
    <t>инв.10106582-83</t>
  </si>
  <si>
    <t>2.5.0893</t>
  </si>
  <si>
    <t>Шкаф хлебный</t>
  </si>
  <si>
    <t>инв.10106681</t>
  </si>
  <si>
    <t>2.5.0894</t>
  </si>
  <si>
    <t>2.5.0895</t>
  </si>
  <si>
    <t xml:space="preserve">инв.10106946 </t>
  </si>
  <si>
    <t>2.5.0896</t>
  </si>
  <si>
    <t>инв.10106682,83, 685,686</t>
  </si>
  <si>
    <t>2.5.0897</t>
  </si>
  <si>
    <t>Барабан движущий</t>
  </si>
  <si>
    <t>инв.1380526</t>
  </si>
  <si>
    <t>2.5.0898</t>
  </si>
  <si>
    <t>Брусья</t>
  </si>
  <si>
    <t>инв.1380015</t>
  </si>
  <si>
    <t>2.5.0899</t>
  </si>
  <si>
    <t>Видеомагнитофон LG - 444</t>
  </si>
  <si>
    <t>2.5.0900</t>
  </si>
  <si>
    <t>Гимнастическая лестница</t>
  </si>
  <si>
    <t>инв.1380524</t>
  </si>
  <si>
    <t>2.5.0901</t>
  </si>
  <si>
    <t>инв.10106904-10106930</t>
  </si>
  <si>
    <t>2.5.0902</t>
  </si>
  <si>
    <t>Доска 3-х элементная</t>
  </si>
  <si>
    <t>2.5.0903</t>
  </si>
  <si>
    <t>инв.10106668-672</t>
  </si>
  <si>
    <t>2.5.0904</t>
  </si>
  <si>
    <t>инв. 10106751-55</t>
  </si>
  <si>
    <t>2.5.0905</t>
  </si>
  <si>
    <t>Кабинет физики</t>
  </si>
  <si>
    <t>инв.1380444</t>
  </si>
  <si>
    <t>2.5.0906</t>
  </si>
  <si>
    <t>Кабинет химии КЭХ-10</t>
  </si>
  <si>
    <t>инв.1380214</t>
  </si>
  <si>
    <t>2.5.0907</t>
  </si>
  <si>
    <t>Компьютерный измертельный блок</t>
  </si>
  <si>
    <t>2.5.0908</t>
  </si>
  <si>
    <t>Лабиринт</t>
  </si>
  <si>
    <t>инв.1380525</t>
  </si>
  <si>
    <t>2.5.0909</t>
  </si>
  <si>
    <t>инв.1380181</t>
  </si>
  <si>
    <t>2.5.0910</t>
  </si>
  <si>
    <t>2.5.0911</t>
  </si>
  <si>
    <t>Набор по измерен.постоянн.</t>
  </si>
  <si>
    <t>инв.10106363</t>
  </si>
  <si>
    <t>2.5.0912</t>
  </si>
  <si>
    <t>Набор датчиков иониз.излуч</t>
  </si>
  <si>
    <t>инв.10106365</t>
  </si>
  <si>
    <t>2.5.0913</t>
  </si>
  <si>
    <t>Набор демонстр."Ванна" волн</t>
  </si>
  <si>
    <t>инв.10106349</t>
  </si>
  <si>
    <t>2.5.0914</t>
  </si>
  <si>
    <t>Набор демонстр."Тепл.явлен</t>
  </si>
  <si>
    <t>инв.10106351</t>
  </si>
  <si>
    <t>2.5.0915</t>
  </si>
  <si>
    <t>Набор по механике</t>
  </si>
  <si>
    <t>инв.10106266-280</t>
  </si>
  <si>
    <t>2.5.0916</t>
  </si>
  <si>
    <t>Набор по электричеству</t>
  </si>
  <si>
    <t>инв.10106295-309</t>
  </si>
  <si>
    <t>2.5.0917</t>
  </si>
  <si>
    <t>Набор спектрал.трубок</t>
  </si>
  <si>
    <t>инв.10106362</t>
  </si>
  <si>
    <t>2.5.0918</t>
  </si>
  <si>
    <t>Набор д/исслед. Тока</t>
  </si>
  <si>
    <t>инв.10106354,55</t>
  </si>
  <si>
    <t>2.5.0919</t>
  </si>
  <si>
    <t>Набор фельдшерский</t>
  </si>
  <si>
    <t>инв.10106750</t>
  </si>
  <si>
    <t>2.5.0920</t>
  </si>
  <si>
    <t>Насос вакуумный с тарелкой</t>
  </si>
  <si>
    <t>инв.10106345</t>
  </si>
  <si>
    <t>2.5.0921</t>
  </si>
  <si>
    <t>2.5.0922</t>
  </si>
  <si>
    <t>инв.1380604</t>
  </si>
  <si>
    <t>2.5.0923</t>
  </si>
  <si>
    <t>инв.1380595</t>
  </si>
  <si>
    <t>2.5.0924</t>
  </si>
  <si>
    <t>Стол компьютерный СК-1</t>
  </si>
  <si>
    <t>инв.10106566,67</t>
  </si>
  <si>
    <t>2.5.0926</t>
  </si>
  <si>
    <t xml:space="preserve">Холодильник "Бирюса"  </t>
  </si>
  <si>
    <t>инв.1380076</t>
  </si>
  <si>
    <t>2.5.0925</t>
  </si>
  <si>
    <t>Телевизор "Эриссон"</t>
  </si>
  <si>
    <t>инв.1380615</t>
  </si>
  <si>
    <t>2.5.0927</t>
  </si>
  <si>
    <t xml:space="preserve">Холодильник "Снежинка" </t>
  </si>
  <si>
    <t>2.5.0928</t>
  </si>
  <si>
    <t>инв.1380601</t>
  </si>
  <si>
    <t>2.5.0929</t>
  </si>
  <si>
    <t>2.5.0930</t>
  </si>
  <si>
    <t>2.5.0931</t>
  </si>
  <si>
    <t>Часы цифербл."Электроника"</t>
  </si>
  <si>
    <t>инв.138023-28 (26 списано)</t>
  </si>
  <si>
    <t>2.5.0932</t>
  </si>
  <si>
    <t>Электрометры с принадлежностями</t>
  </si>
  <si>
    <t>инв.10106357</t>
  </si>
  <si>
    <t>2.5.0933</t>
  </si>
  <si>
    <t>Автомат ММГ</t>
  </si>
  <si>
    <t>инв.10106021-23</t>
  </si>
  <si>
    <t>2.5.0934</t>
  </si>
  <si>
    <t>Ванна 2х секционная</t>
  </si>
  <si>
    <t>инв.1620150,52</t>
  </si>
  <si>
    <t>2.5.0935</t>
  </si>
  <si>
    <t>инв.1620154-56</t>
  </si>
  <si>
    <t>2.5.0936</t>
  </si>
  <si>
    <t>Гарнитур кабинетный</t>
  </si>
  <si>
    <t>инв.1630004</t>
  </si>
  <si>
    <t>2.5.0937</t>
  </si>
  <si>
    <t xml:space="preserve">Диван-кровать </t>
  </si>
  <si>
    <t>инв.1630120</t>
  </si>
  <si>
    <t>2.5.0938</t>
  </si>
  <si>
    <t>инв.10106061,1010662</t>
  </si>
  <si>
    <t>2.5.0939</t>
  </si>
  <si>
    <t>инв.10104579</t>
  </si>
  <si>
    <t>2.5.0940</t>
  </si>
  <si>
    <t>Стенка "Кавказ"</t>
  </si>
  <si>
    <t>инв.1630007,9</t>
  </si>
  <si>
    <t>2.5.0941</t>
  </si>
  <si>
    <t>Стол компьютерный СК-2</t>
  </si>
  <si>
    <t>инв.10106089</t>
  </si>
  <si>
    <t>2.5.0942</t>
  </si>
  <si>
    <t>Стол компьютерный СК-10</t>
  </si>
  <si>
    <t>инв.10106090</t>
  </si>
  <si>
    <t>2.5.0943</t>
  </si>
  <si>
    <t>инв.10106268</t>
  </si>
  <si>
    <t>2.5.0944</t>
  </si>
  <si>
    <t>Трансформатор универсальный Тру (для каб.физики)</t>
  </si>
  <si>
    <t>инв.10106358</t>
  </si>
  <si>
    <t>2.5.0946</t>
  </si>
  <si>
    <t>инв.10106091,92</t>
  </si>
  <si>
    <t>2.5.0947</t>
  </si>
  <si>
    <t>комплект лыж</t>
  </si>
  <si>
    <t>инв.10106008-32</t>
  </si>
  <si>
    <t>2.5.0948</t>
  </si>
  <si>
    <t>Мат спортивный поролон</t>
  </si>
  <si>
    <t>инв.10106033-38</t>
  </si>
  <si>
    <t>2.5.0949</t>
  </si>
  <si>
    <t>инв.10104145</t>
  </si>
  <si>
    <t>2.5.0950</t>
  </si>
  <si>
    <t>инв.10104576</t>
  </si>
  <si>
    <t>2.5.0951</t>
  </si>
  <si>
    <t>Ванна моечная 1/530</t>
  </si>
  <si>
    <t>инв.10104586-88</t>
  </si>
  <si>
    <t>2.5.0952</t>
  </si>
  <si>
    <t>Ванна моечная 1/700</t>
  </si>
  <si>
    <t>инв.10104569</t>
  </si>
  <si>
    <t>2.5.0953</t>
  </si>
  <si>
    <t>инв.10104571</t>
  </si>
  <si>
    <t>2.5.0954</t>
  </si>
  <si>
    <t>инв.10106742,48</t>
  </si>
  <si>
    <t>инв.10106749</t>
  </si>
  <si>
    <t>2.5.0955</t>
  </si>
  <si>
    <t>Стол центральный</t>
  </si>
  <si>
    <t>инв.10104746,47</t>
  </si>
  <si>
    <t>2.5.0956</t>
  </si>
  <si>
    <t>Набор д/исслед.цепей постоянного тока</t>
  </si>
  <si>
    <t>инв.10106353</t>
  </si>
  <si>
    <t>2.5.0957</t>
  </si>
  <si>
    <t>инв.10106760-2</t>
  </si>
  <si>
    <t>2.5.0958</t>
  </si>
  <si>
    <t>инв.10104684</t>
  </si>
  <si>
    <t>2.5.0959</t>
  </si>
  <si>
    <t>2.5.0960</t>
  </si>
  <si>
    <t xml:space="preserve">инв.10106967 </t>
  </si>
  <si>
    <t>2.5.0961</t>
  </si>
  <si>
    <t>Мебель "Коррекционный уголок"</t>
  </si>
  <si>
    <t>инв.10106720</t>
  </si>
  <si>
    <t>2.5.0962</t>
  </si>
  <si>
    <t>инв.10106719</t>
  </si>
  <si>
    <t>2.5.0963</t>
  </si>
  <si>
    <t>Кушетка</t>
  </si>
  <si>
    <t>инв.10106718</t>
  </si>
  <si>
    <t>2.5.0964</t>
  </si>
  <si>
    <t>инв.3061077,а</t>
  </si>
  <si>
    <t>2.5.0965</t>
  </si>
  <si>
    <t>Комплект из 6 баянов</t>
  </si>
  <si>
    <t>инв.01380458-63</t>
  </si>
  <si>
    <t>2.5.0966</t>
  </si>
  <si>
    <t>инв.3061020/1</t>
  </si>
  <si>
    <t>2.5.0967</t>
  </si>
  <si>
    <t xml:space="preserve">Кондиционер бытовой </t>
  </si>
  <si>
    <t>инв.01380456</t>
  </si>
  <si>
    <t>2.5.0968</t>
  </si>
  <si>
    <t>Стол секретаря</t>
  </si>
  <si>
    <t xml:space="preserve">инв.10400081 </t>
  </si>
  <si>
    <t>2.5.0969</t>
  </si>
  <si>
    <t>Магнитола "Панасоник"</t>
  </si>
  <si>
    <t>инв.3061076/а</t>
  </si>
  <si>
    <t>2.5.0970</t>
  </si>
  <si>
    <t>Оркестр народ.инструм</t>
  </si>
  <si>
    <t>инв.1380432-53</t>
  </si>
  <si>
    <t>2.5.0971</t>
  </si>
  <si>
    <t>инв.01380343,44,а,б,в</t>
  </si>
  <si>
    <t>2.5.0972</t>
  </si>
  <si>
    <t>Аккордеон Вольтмейстер</t>
  </si>
  <si>
    <t>инв.01380346,016; 016а</t>
  </si>
  <si>
    <t>2.5.0973</t>
  </si>
  <si>
    <t>Баян Рубин -6</t>
  </si>
  <si>
    <t xml:space="preserve">инв.01380016-17,а, б, в, г,д </t>
  </si>
  <si>
    <t>2.5.0974</t>
  </si>
  <si>
    <t>Баян Рубин 6</t>
  </si>
  <si>
    <t>инв.01380475</t>
  </si>
  <si>
    <t>2.5.0975</t>
  </si>
  <si>
    <t>Баян Рубин 7</t>
  </si>
  <si>
    <t>инв.01380470,76;а,б</t>
  </si>
  <si>
    <t>2.5.0976</t>
  </si>
  <si>
    <t>Баян Концертный Росс.</t>
  </si>
  <si>
    <t>инв.01380403</t>
  </si>
  <si>
    <t>2.5.0978</t>
  </si>
  <si>
    <t>Диван из винилкожи</t>
  </si>
  <si>
    <t>инв.3061027/2</t>
  </si>
  <si>
    <t>2.5.0979</t>
  </si>
  <si>
    <t>Домра малая-1</t>
  </si>
  <si>
    <t>инв.01380750</t>
  </si>
  <si>
    <t>2.5.0980</t>
  </si>
  <si>
    <t>Духовой оркестр</t>
  </si>
  <si>
    <t>инв.01380007</t>
  </si>
  <si>
    <t>2.5.0981</t>
  </si>
  <si>
    <t>Набор инструментов для народного оркестра (6 домр, 5 балалаек, 1 балалайка-бас)</t>
  </si>
  <si>
    <t>инв.01380342</t>
  </si>
  <si>
    <t>2.5.0982</t>
  </si>
  <si>
    <t>инв.30042013</t>
  </si>
  <si>
    <t>2.5.0983</t>
  </si>
  <si>
    <t>инв.01380455</t>
  </si>
  <si>
    <t>2.5.0984</t>
  </si>
  <si>
    <t>Пианино "Петров"</t>
  </si>
  <si>
    <t>2.5.0985</t>
  </si>
  <si>
    <t>Пианино "Приморье"</t>
  </si>
  <si>
    <t>инв.01300035,17/1;17/а</t>
  </si>
  <si>
    <t>2.5.0986</t>
  </si>
  <si>
    <t>Пианино "Тюмень"</t>
  </si>
  <si>
    <t>инв.01380728</t>
  </si>
  <si>
    <t>2.5.0987</t>
  </si>
  <si>
    <t>Пианино "Урал"</t>
  </si>
  <si>
    <t>инв.01380426</t>
  </si>
  <si>
    <t>2.5.0988</t>
  </si>
  <si>
    <t>Пианино "Чайка"</t>
  </si>
  <si>
    <t>инв.01380037,39,40;а,б</t>
  </si>
  <si>
    <t>2.5.0989</t>
  </si>
  <si>
    <t>Пианино "Шольце"</t>
  </si>
  <si>
    <t>инв.01380036</t>
  </si>
  <si>
    <t>2.5.0990</t>
  </si>
  <si>
    <t>Пианино "Рейниш"</t>
  </si>
  <si>
    <t>инв.01380005</t>
  </si>
  <si>
    <t>2.5.0991</t>
  </si>
  <si>
    <t>инв.3061071,а</t>
  </si>
  <si>
    <t>2.5.0992</t>
  </si>
  <si>
    <t>Рояль "Красный Октябрь"</t>
  </si>
  <si>
    <t>инв.01380281/1</t>
  </si>
  <si>
    <t>2.5.0993</t>
  </si>
  <si>
    <t>Ударная установка</t>
  </si>
  <si>
    <t>инв.01380002</t>
  </si>
  <si>
    <t>2.5.0994</t>
  </si>
  <si>
    <t>Холодильник Минск</t>
  </si>
  <si>
    <t>2.5.0995</t>
  </si>
  <si>
    <t>Усилитель Риган</t>
  </si>
  <si>
    <t>инв.3061005</t>
  </si>
  <si>
    <t>2.5.0996</t>
  </si>
  <si>
    <t>Тумба файловая</t>
  </si>
  <si>
    <t>инв.3061066</t>
  </si>
  <si>
    <t>2.5.0998</t>
  </si>
  <si>
    <t>Пианино "Иртыш-2"</t>
  </si>
  <si>
    <t>инв.01380431</t>
  </si>
  <si>
    <t>2.5.0999</t>
  </si>
  <si>
    <t>Телевизор "Daewoo"</t>
  </si>
  <si>
    <t>инв.3061064</t>
  </si>
  <si>
    <t>2.5.1000</t>
  </si>
  <si>
    <t xml:space="preserve">Гитара </t>
  </si>
  <si>
    <t>инв.3061093</t>
  </si>
  <si>
    <t>2.5.1001</t>
  </si>
  <si>
    <t>Радиосистема SG-922 (2 микрофона)</t>
  </si>
  <si>
    <t>инв.3061056</t>
  </si>
  <si>
    <t>2.5.1002</t>
  </si>
  <si>
    <t>Балалайка "Альт"</t>
  </si>
  <si>
    <t>инв.01380384</t>
  </si>
  <si>
    <t>2.5.1003</t>
  </si>
  <si>
    <t>Балалайка "Прима"</t>
  </si>
  <si>
    <t>инв.01380416</t>
  </si>
  <si>
    <t>2.5.1004</t>
  </si>
  <si>
    <t>Домра малая</t>
  </si>
  <si>
    <t>инв.01380749</t>
  </si>
  <si>
    <t>2.5.1005</t>
  </si>
  <si>
    <t>Домра бас</t>
  </si>
  <si>
    <t>инв.01380369</t>
  </si>
  <si>
    <t>2.5.1006</t>
  </si>
  <si>
    <t>Домра бас 3-х струнная</t>
  </si>
  <si>
    <t>инв.01380419</t>
  </si>
  <si>
    <t>2.5.1007</t>
  </si>
  <si>
    <t>Телевизор Акира</t>
  </si>
  <si>
    <t>инв.3061004</t>
  </si>
  <si>
    <t>2.5.1008</t>
  </si>
  <si>
    <t>инв.11,12. поступление 09.2020- 55 учебников, 3 CD, 2 DVD</t>
  </si>
  <si>
    <t>2.5.1010</t>
  </si>
  <si>
    <t>Гардероб-перегородка</t>
  </si>
  <si>
    <t>инв.3061017/а</t>
  </si>
  <si>
    <t>2.5.1011</t>
  </si>
  <si>
    <t xml:space="preserve">Гусли клавишные </t>
  </si>
  <si>
    <t>инв.1380133</t>
  </si>
  <si>
    <t>2.5.1012</t>
  </si>
  <si>
    <t>Домра альт</t>
  </si>
  <si>
    <t>инв.1380729</t>
  </si>
  <si>
    <t>2.5.1013</t>
  </si>
  <si>
    <t>Гипсовое изделие "Гаталиат"</t>
  </si>
  <si>
    <t>инв.3061014</t>
  </si>
  <si>
    <t>2.5.1014</t>
  </si>
  <si>
    <t>Гипсовое изделие "Сократ"</t>
  </si>
  <si>
    <t>инв.№3061015</t>
  </si>
  <si>
    <t>2.5.1015</t>
  </si>
  <si>
    <t>Жалюзи (3 шт.)</t>
  </si>
  <si>
    <t>инв.3061029/а</t>
  </si>
  <si>
    <t>2.5.1016</t>
  </si>
  <si>
    <t>Кресло офисное "Фортуна"5/11к/з</t>
  </si>
  <si>
    <t>инв.3061002</t>
  </si>
  <si>
    <t>2.5.1017</t>
  </si>
  <si>
    <t>Магнитола LG SB-74</t>
  </si>
  <si>
    <t>инв.3061102</t>
  </si>
  <si>
    <t>2.5.1018</t>
  </si>
  <si>
    <t>Музыкальный центр SAMSUNG</t>
  </si>
  <si>
    <t>инв.3061101</t>
  </si>
  <si>
    <t>2.5.1019</t>
  </si>
  <si>
    <t>Микшерный пульт</t>
  </si>
  <si>
    <t>инв.3061092/1</t>
  </si>
  <si>
    <t>2.5.1020</t>
  </si>
  <si>
    <t>Скамейка д/пианистов</t>
  </si>
  <si>
    <t>инв.3061085,а</t>
  </si>
  <si>
    <t>2.5.1021</t>
  </si>
  <si>
    <t>Телевизор Эриссон 21 FS10</t>
  </si>
  <si>
    <t>инв.3061085/а</t>
  </si>
  <si>
    <t>2.5.1022</t>
  </si>
  <si>
    <t>Телевизор Эриссон 21 FS11</t>
  </si>
  <si>
    <t>инв.3061086,а</t>
  </si>
  <si>
    <t>2.5.1023</t>
  </si>
  <si>
    <t>инв.3061096,а</t>
  </si>
  <si>
    <t>2.5.1024</t>
  </si>
  <si>
    <t>Мотокоса т233 (триммер)</t>
  </si>
  <si>
    <t>инв.3061099/а</t>
  </si>
  <si>
    <t>2.5.1025</t>
  </si>
  <si>
    <t>Ячейки под вещи</t>
  </si>
  <si>
    <t>инв.3061099,а</t>
  </si>
  <si>
    <t>2.5.1026</t>
  </si>
  <si>
    <t>Перфоратор ПРЭ-7 (кейс)</t>
  </si>
  <si>
    <t>2.5.1027</t>
  </si>
  <si>
    <t>Пианино "Красный октябрь"</t>
  </si>
  <si>
    <t>инв.01380360;а</t>
  </si>
  <si>
    <t>2.5.1028</t>
  </si>
  <si>
    <t>Звукосниматель д/контрабаса</t>
  </si>
  <si>
    <t>инв.3061082</t>
  </si>
  <si>
    <t>2.5.1029</t>
  </si>
  <si>
    <t>Гитара аккустическая классик</t>
  </si>
  <si>
    <t>инв.161013</t>
  </si>
  <si>
    <t>2.5.1030</t>
  </si>
  <si>
    <t>Гардеробная</t>
  </si>
  <si>
    <t>инв.3120136</t>
  </si>
  <si>
    <t>2.5.1031</t>
  </si>
  <si>
    <t>Магнитола LG SB156</t>
  </si>
  <si>
    <t>инв.312137</t>
  </si>
  <si>
    <t>2.5.1032</t>
  </si>
  <si>
    <t>Музыкальный центр ВВК АВS524U 71089391</t>
  </si>
  <si>
    <t xml:space="preserve">инв.3120140 </t>
  </si>
  <si>
    <t>2.5.1033</t>
  </si>
  <si>
    <t>Блок Durable</t>
  </si>
  <si>
    <t>инв.01380808</t>
  </si>
  <si>
    <t>2.5.1034</t>
  </si>
  <si>
    <t>инв.01630715-715/1</t>
  </si>
  <si>
    <t>2.5.1036</t>
  </si>
  <si>
    <t>Машинка пишущая "Листвица"</t>
  </si>
  <si>
    <t>инв.01630714</t>
  </si>
  <si>
    <t>2.5.1037</t>
  </si>
  <si>
    <t>Резак</t>
  </si>
  <si>
    <t>инв.2060964</t>
  </si>
  <si>
    <t>2.5.1038</t>
  </si>
  <si>
    <t>Стол к зеркалу с малахит.покрыт</t>
  </si>
  <si>
    <t>инв.01630712</t>
  </si>
  <si>
    <t>2.5.1039</t>
  </si>
  <si>
    <t>Стол с малахит.покрыт</t>
  </si>
  <si>
    <t>инв.01630713</t>
  </si>
  <si>
    <t>2.5.1040</t>
  </si>
  <si>
    <t>Часы Электроника-706</t>
  </si>
  <si>
    <t>инв.01380011</t>
  </si>
  <si>
    <t>2.5.1041</t>
  </si>
  <si>
    <t>инв.2013001</t>
  </si>
  <si>
    <t>2.5.1042</t>
  </si>
  <si>
    <t xml:space="preserve">Стол "Аленсио" </t>
  </si>
  <si>
    <t>инв.6Г000000000000000000000018, 3061283-3061291. Серый</t>
  </si>
  <si>
    <t>2.5.1043</t>
  </si>
  <si>
    <t>Жалюзи В-3,00 Ш-2,65</t>
  </si>
  <si>
    <t>инв.30612123, 30612124</t>
  </si>
  <si>
    <t>2.5.1044</t>
  </si>
  <si>
    <t>инв.3061278</t>
  </si>
  <si>
    <t>2.5.1045</t>
  </si>
  <si>
    <t>инв.30612121</t>
  </si>
  <si>
    <t>2.5.1046</t>
  </si>
  <si>
    <t>Бензотриммер Кратон GGT-900</t>
  </si>
  <si>
    <t>инв.30612114</t>
  </si>
  <si>
    <t>2.5.1047</t>
  </si>
  <si>
    <t>Стол СК-5</t>
  </si>
  <si>
    <t>инв.306121126</t>
  </si>
  <si>
    <t>2.5.1048</t>
  </si>
  <si>
    <t>Тепловая завеса</t>
  </si>
  <si>
    <t>инв.30612116</t>
  </si>
  <si>
    <t>2.5.1049</t>
  </si>
  <si>
    <t>Кондиционер LG WO7</t>
  </si>
  <si>
    <t>инв.3040910</t>
  </si>
  <si>
    <t>2.5.1050</t>
  </si>
  <si>
    <t>Кондиционер LG WO9</t>
  </si>
  <si>
    <t>инв.3040911</t>
  </si>
  <si>
    <t>2.5.1051</t>
  </si>
  <si>
    <t>инв.3040912</t>
  </si>
  <si>
    <t>2.5.1052</t>
  </si>
  <si>
    <t>инв.2060949</t>
  </si>
  <si>
    <t>2.5.1053</t>
  </si>
  <si>
    <t>инв.101090074</t>
  </si>
  <si>
    <t>2.5.1054</t>
  </si>
  <si>
    <t>инв.3060979,А</t>
  </si>
  <si>
    <t>2.5.1055</t>
  </si>
  <si>
    <t>Стол угловой</t>
  </si>
  <si>
    <t>инв.3060987,А</t>
  </si>
  <si>
    <t>2.5.1056</t>
  </si>
  <si>
    <t>Стол угловой комп.</t>
  </si>
  <si>
    <t>инв.3060986,А</t>
  </si>
  <si>
    <t>2.5.1057</t>
  </si>
  <si>
    <t>инв.3060985</t>
  </si>
  <si>
    <t>2.5.1058</t>
  </si>
  <si>
    <t>инв.3060954. Председатель</t>
  </si>
  <si>
    <t>2.5.1059</t>
  </si>
  <si>
    <t>инв.3061019.  (отдел кадров)</t>
  </si>
  <si>
    <t>2.5.1060</t>
  </si>
  <si>
    <t>Лестница-стремянка 3*10 высота 6,5м</t>
  </si>
  <si>
    <t>инв.3061045</t>
  </si>
  <si>
    <t>2.5.1061</t>
  </si>
  <si>
    <t>Кресло Фортуна 2-м</t>
  </si>
  <si>
    <t>инв.306101230</t>
  </si>
  <si>
    <t>2.5.1062</t>
  </si>
  <si>
    <t>инв.2060975</t>
  </si>
  <si>
    <t>2.5.1063</t>
  </si>
  <si>
    <t>Набор для кухни</t>
  </si>
  <si>
    <t>инв.01630727</t>
  </si>
  <si>
    <t>2.5.1064</t>
  </si>
  <si>
    <t>Стенд</t>
  </si>
  <si>
    <t>инв.2060951</t>
  </si>
  <si>
    <t>2.5.1065</t>
  </si>
  <si>
    <t>Стенд спорт.комитета</t>
  </si>
  <si>
    <t>инв.2060947</t>
  </si>
  <si>
    <t>2.5.1066</t>
  </si>
  <si>
    <t>Стенд истории ПЛ-39</t>
  </si>
  <si>
    <t>инв.2060972</t>
  </si>
  <si>
    <t>2.5.1067</t>
  </si>
  <si>
    <t>инв.2060989</t>
  </si>
  <si>
    <t>2.5.1068</t>
  </si>
  <si>
    <t>инв.2060990</t>
  </si>
  <si>
    <t>2.5.1069</t>
  </si>
  <si>
    <t>инв.2060992-94</t>
  </si>
  <si>
    <t>2.5.1070</t>
  </si>
  <si>
    <t>инв.2061000В,Г,Д, Е, А, Б</t>
  </si>
  <si>
    <t>2.5.1071</t>
  </si>
  <si>
    <t>2.5.1072</t>
  </si>
  <si>
    <t>Карта-география г.Яровое</t>
  </si>
  <si>
    <t>2.5.1073</t>
  </si>
  <si>
    <t>Шкаф закрытый</t>
  </si>
  <si>
    <t>инв.2060917</t>
  </si>
  <si>
    <t>2.5.1074</t>
  </si>
  <si>
    <t>Шкаф со стеклянными дверями</t>
  </si>
  <si>
    <t>инв.2060918</t>
  </si>
  <si>
    <t>2.5.1075</t>
  </si>
  <si>
    <t>Стиральная машина "ВЕКО"</t>
  </si>
  <si>
    <t>инв.10106170</t>
  </si>
  <si>
    <t>2.5.1076</t>
  </si>
  <si>
    <t>инв.01660096</t>
  </si>
  <si>
    <t>2.5.1077</t>
  </si>
  <si>
    <t>инв.10106175</t>
  </si>
  <si>
    <t>2.5.1078</t>
  </si>
  <si>
    <t>Тумба+стол 08,05</t>
  </si>
  <si>
    <t>инв.1052060</t>
  </si>
  <si>
    <t>2.5.1079</t>
  </si>
  <si>
    <t>Тумба под ксерокс 08,05</t>
  </si>
  <si>
    <t>инв.1062061</t>
  </si>
  <si>
    <t>2.5.1080</t>
  </si>
  <si>
    <t>Холодильник "Свияга" 404 1С</t>
  </si>
  <si>
    <t>инв.10106192</t>
  </si>
  <si>
    <t>2.5.1081</t>
  </si>
  <si>
    <t>Цифровой диктофон</t>
  </si>
  <si>
    <t>2.5.1083</t>
  </si>
  <si>
    <t xml:space="preserve">Гардероб </t>
  </si>
  <si>
    <t>инв.10106167</t>
  </si>
  <si>
    <t>2.5.1086</t>
  </si>
  <si>
    <t>Конференцмикрофон "Flayer"</t>
  </si>
  <si>
    <t>инв.1040015</t>
  </si>
  <si>
    <t>2.5.1087</t>
  </si>
  <si>
    <t>Машинка швейная 01,05</t>
  </si>
  <si>
    <t>инв.01360210</t>
  </si>
  <si>
    <t>2.5.1088</t>
  </si>
  <si>
    <t xml:space="preserve">Музыкальный центр </t>
  </si>
  <si>
    <t>инв.1040019</t>
  </si>
  <si>
    <t>2.5.1089</t>
  </si>
  <si>
    <t>Жалюзи вертикальные 2,65</t>
  </si>
  <si>
    <t>инв.01660025</t>
  </si>
  <si>
    <t>2.5.1090</t>
  </si>
  <si>
    <t>Сотовый телефон SAMSUNG</t>
  </si>
  <si>
    <t>инв.1040022</t>
  </si>
  <si>
    <t>2.5.1091</t>
  </si>
  <si>
    <t>Телевизор ЕТ-1475 "EVGO"</t>
  </si>
  <si>
    <t>инв.01360230</t>
  </si>
  <si>
    <t>2.5.1093</t>
  </si>
  <si>
    <t>Холодильник Орск</t>
  </si>
  <si>
    <t>инв.01360238</t>
  </si>
  <si>
    <t>2.5.1094</t>
  </si>
  <si>
    <t>Эл. плита "Мечта"</t>
  </si>
  <si>
    <t>инв.01360239</t>
  </si>
  <si>
    <t>2.5.1095</t>
  </si>
  <si>
    <t>Кондиционер DAEWOODWB</t>
  </si>
  <si>
    <t>инв.104012</t>
  </si>
  <si>
    <t>2.5.1096</t>
  </si>
  <si>
    <t>инв.104013</t>
  </si>
  <si>
    <t>2.5.1097</t>
  </si>
  <si>
    <t>Телевизор VESTEL 2106 TS</t>
  </si>
  <si>
    <t>инв.104014</t>
  </si>
  <si>
    <t>2.5.1099</t>
  </si>
  <si>
    <t>Музыкальный центр  05,05</t>
  </si>
  <si>
    <t>инв.01360243</t>
  </si>
  <si>
    <t>2.5.1100</t>
  </si>
  <si>
    <t>Радиотелефон Voxtel 7200</t>
  </si>
  <si>
    <t>инв.1040034</t>
  </si>
  <si>
    <t>2.5.1101</t>
  </si>
  <si>
    <t>Герб РФ</t>
  </si>
  <si>
    <t>инв.01660017</t>
  </si>
  <si>
    <t>2.5.1102</t>
  </si>
  <si>
    <t>Диван и 2 кресла</t>
  </si>
  <si>
    <t>инв.01660018</t>
  </si>
  <si>
    <t>2.5.1103</t>
  </si>
  <si>
    <t>инв.01660019</t>
  </si>
  <si>
    <t>2.5.1104</t>
  </si>
  <si>
    <t>Диван кровать</t>
  </si>
  <si>
    <t>инв.01660020-21</t>
  </si>
  <si>
    <t>2.5.1105</t>
  </si>
  <si>
    <t>Кабины 4х секц.для голосов.</t>
  </si>
  <si>
    <t>инв.01660029-30</t>
  </si>
  <si>
    <t>2.5.1106</t>
  </si>
  <si>
    <t>Комплект штор</t>
  </si>
  <si>
    <t>инв.1060002,5-8</t>
  </si>
  <si>
    <t>2.5.1107</t>
  </si>
  <si>
    <t>Кресло</t>
  </si>
  <si>
    <t>инв.01660038-39</t>
  </si>
  <si>
    <t>2.5.1108</t>
  </si>
  <si>
    <t>Коммутатор DL</t>
  </si>
  <si>
    <t>инв.10104179</t>
  </si>
  <si>
    <t>2.5.1109</t>
  </si>
  <si>
    <t>Кровать 2-спальная (гост)</t>
  </si>
  <si>
    <t>инв.01660050</t>
  </si>
  <si>
    <t>2.5.1110</t>
  </si>
  <si>
    <t>Кровать с матрацем цвет бук</t>
  </si>
  <si>
    <t>инв.1060021-22</t>
  </si>
  <si>
    <t>2.5.1111</t>
  </si>
  <si>
    <t>Кухонный гарнитур</t>
  </si>
  <si>
    <t>инв.01660051</t>
  </si>
  <si>
    <t>2.5.1112</t>
  </si>
  <si>
    <t>Кондиционер GENERAL</t>
  </si>
  <si>
    <t>2.5.1113</t>
  </si>
  <si>
    <t>Стеллаж для книг</t>
  </si>
  <si>
    <t>инв.01660054</t>
  </si>
  <si>
    <t>2.5.1114</t>
  </si>
  <si>
    <t>инв.10601132</t>
  </si>
  <si>
    <t>2.5.1115</t>
  </si>
  <si>
    <t>Стол декоративный</t>
  </si>
  <si>
    <t>инв.01660066</t>
  </si>
  <si>
    <t>2.5.1116</t>
  </si>
  <si>
    <t>Стол компьютерный "Эффект"</t>
  </si>
  <si>
    <t>инв.01660075</t>
  </si>
  <si>
    <t>2.5.1117</t>
  </si>
  <si>
    <t>Стол пк=ск-4к</t>
  </si>
  <si>
    <t>инв.1060012</t>
  </si>
  <si>
    <t>2.5.1119</t>
  </si>
  <si>
    <t>Стол угловой станд.разб.</t>
  </si>
  <si>
    <t>инв.1060011</t>
  </si>
  <si>
    <t>2.5.1120</t>
  </si>
  <si>
    <t>инв.01660079-80</t>
  </si>
  <si>
    <t>2.5.1121</t>
  </si>
  <si>
    <t xml:space="preserve">Кровать с матрацем </t>
  </si>
  <si>
    <t>инв.10106229</t>
  </si>
  <si>
    <t>2.5.1122</t>
  </si>
  <si>
    <t>Стол рабочий в кабинет</t>
  </si>
  <si>
    <t>2.5.1124</t>
  </si>
  <si>
    <t>2.5.1125</t>
  </si>
  <si>
    <t>Радиотелефон Панасоник</t>
  </si>
  <si>
    <t>2.5.1126</t>
  </si>
  <si>
    <t>2.5.1127</t>
  </si>
  <si>
    <t>Холодильник "Смоленск"</t>
  </si>
  <si>
    <t>2.5.1128</t>
  </si>
  <si>
    <t>Стенка мебельная б/у</t>
  </si>
  <si>
    <t>инв.101061037</t>
  </si>
  <si>
    <t>2.5.1129</t>
  </si>
  <si>
    <t>Баннер</t>
  </si>
  <si>
    <t>инв.3061196</t>
  </si>
  <si>
    <t>2.5.1130</t>
  </si>
  <si>
    <t>инв.20052013</t>
  </si>
  <si>
    <t>2.5.1131</t>
  </si>
  <si>
    <t>инв.200513</t>
  </si>
  <si>
    <t>2.5.1132</t>
  </si>
  <si>
    <t>Баян Тула 209</t>
  </si>
  <si>
    <t>инв.1040837</t>
  </si>
  <si>
    <t>2.5.1134</t>
  </si>
  <si>
    <t>Кейс под обработку GATOR</t>
  </si>
  <si>
    <t>инв.01380803</t>
  </si>
  <si>
    <t>2.5.1135</t>
  </si>
  <si>
    <t>инв.2060904</t>
  </si>
  <si>
    <t>2.5.1136</t>
  </si>
  <si>
    <t>Ковровая дорожка</t>
  </si>
  <si>
    <t>инв.3061172</t>
  </si>
  <si>
    <t>2.5.1137</t>
  </si>
  <si>
    <t>Костюм "Снежная королева"</t>
  </si>
  <si>
    <t>инв.3061195</t>
  </si>
  <si>
    <t>2.5.1138</t>
  </si>
  <si>
    <t>Лимитр-компрессор</t>
  </si>
  <si>
    <t>инв.01380800</t>
  </si>
  <si>
    <t>2.5.1139</t>
  </si>
  <si>
    <t>Люстра бронзовая на 22 ламп</t>
  </si>
  <si>
    <t>инв.01380696</t>
  </si>
  <si>
    <t>2.5.1140</t>
  </si>
  <si>
    <t>Люстра бронзовая на 26 ламп</t>
  </si>
  <si>
    <t>инв.01380697</t>
  </si>
  <si>
    <t>2.5.1142</t>
  </si>
  <si>
    <t>Магнитофон кассетный "Пионер"</t>
  </si>
  <si>
    <t>инв.01380773</t>
  </si>
  <si>
    <t>2.5.1143</t>
  </si>
  <si>
    <t>Музыкальный центр LG XB-66</t>
  </si>
  <si>
    <t>инв.3061081,в</t>
  </si>
  <si>
    <t>2.5.1144</t>
  </si>
  <si>
    <t>Передатчик ручной</t>
  </si>
  <si>
    <t>инв.507. Радиосистема YTS</t>
  </si>
  <si>
    <t>2.5.1146</t>
  </si>
  <si>
    <t>Рекламный баннер</t>
  </si>
  <si>
    <t>инв.3060981</t>
  </si>
  <si>
    <t>2.5.1148</t>
  </si>
  <si>
    <t>Трибуна д/проведения мероприятий</t>
  </si>
  <si>
    <t>инв.3061021</t>
  </si>
  <si>
    <t>2.5.1152</t>
  </si>
  <si>
    <t>инв.3060931-32</t>
  </si>
  <si>
    <t>2.5.1153</t>
  </si>
  <si>
    <t>Магнитола Филлипс</t>
  </si>
  <si>
    <t>инв.3061035</t>
  </si>
  <si>
    <t>2.5.1154</t>
  </si>
  <si>
    <t>Музыкальный центр Панасоник</t>
  </si>
  <si>
    <t>инв.01380765</t>
  </si>
  <si>
    <t>2.5.1155</t>
  </si>
  <si>
    <t>Стол заседаний</t>
  </si>
  <si>
    <t>инв.3061025</t>
  </si>
  <si>
    <t>2.5.1156</t>
  </si>
  <si>
    <t>2.5.1157</t>
  </si>
  <si>
    <t>2.5.1158</t>
  </si>
  <si>
    <t>Баннер "С праздником"</t>
  </si>
  <si>
    <t>инв.3061173</t>
  </si>
  <si>
    <t>2.5.1159</t>
  </si>
  <si>
    <t>Ковровое покрытие</t>
  </si>
  <si>
    <t>инв.3061171,72,71в</t>
  </si>
  <si>
    <t>2.5.1160</t>
  </si>
  <si>
    <t>баннер "9 мая" 3,5*2,5</t>
  </si>
  <si>
    <t>инв.3061179</t>
  </si>
  <si>
    <t>2.5.1161</t>
  </si>
  <si>
    <t>Магнитола LG LPC-14</t>
  </si>
  <si>
    <t>инв.3051042</t>
  </si>
  <si>
    <t>2.5.1162</t>
  </si>
  <si>
    <t>Костюм ростовой "Петух", "Нюша"</t>
  </si>
  <si>
    <t>инв.3081183,84</t>
  </si>
  <si>
    <t>2.5.1163</t>
  </si>
  <si>
    <t xml:space="preserve">Пылесос LG </t>
  </si>
  <si>
    <t>инв.3061055. VC-9462WA</t>
  </si>
  <si>
    <t>2.5.1164</t>
  </si>
  <si>
    <t>Костюм "Джек Воробей"</t>
  </si>
  <si>
    <t>инв.3061187</t>
  </si>
  <si>
    <t>2.5.1165</t>
  </si>
  <si>
    <t xml:space="preserve">Мотокоса </t>
  </si>
  <si>
    <t>инв.3061073. Т233/0,65 квт-0,9</t>
  </si>
  <si>
    <t>2.5.1166</t>
  </si>
  <si>
    <t xml:space="preserve">Стол компьютерный угловой </t>
  </si>
  <si>
    <t>инв.306101508</t>
  </si>
  <si>
    <t>2.5.1167</t>
  </si>
  <si>
    <t>Стол письменный</t>
  </si>
  <si>
    <t>инв.306101509</t>
  </si>
  <si>
    <t>2.5.1168</t>
  </si>
  <si>
    <t>Маркированная доска со штативом</t>
  </si>
  <si>
    <t>инв.30610991</t>
  </si>
  <si>
    <t>2.5.1169</t>
  </si>
  <si>
    <t>Внешняя звуковая карта</t>
  </si>
  <si>
    <t>инв.6Г</t>
  </si>
  <si>
    <t>2.5.1170</t>
  </si>
  <si>
    <t>Светильник камерный</t>
  </si>
  <si>
    <t>инв.1.101.04000025</t>
  </si>
  <si>
    <t>2.5.1171</t>
  </si>
  <si>
    <t>Траспортный кофр С РD150</t>
  </si>
  <si>
    <t>инв.1.101.06000039</t>
  </si>
  <si>
    <t>2.5.1172</t>
  </si>
  <si>
    <t>Зимний чехол ALMI БМ DVX100</t>
  </si>
  <si>
    <t>инв.1.101.06000043</t>
  </si>
  <si>
    <t>2.5.1173</t>
  </si>
  <si>
    <t>Дождевой чехол ALMI Teta DVX100</t>
  </si>
  <si>
    <t>инв.1.101.06000044</t>
  </si>
  <si>
    <t>2.5.1174</t>
  </si>
  <si>
    <t>инв.1.101.06000040</t>
  </si>
  <si>
    <t>2.5.1175</t>
  </si>
  <si>
    <t>Стол однотумбовый</t>
  </si>
  <si>
    <t>инв.1101340126</t>
  </si>
  <si>
    <t>2.5.1176</t>
  </si>
  <si>
    <t>Шкаф в кабинет</t>
  </si>
  <si>
    <t>инв.3120152</t>
  </si>
  <si>
    <t>2.5.1178</t>
  </si>
  <si>
    <t>Экран на штативе ScreenMedia Apollo T</t>
  </si>
  <si>
    <t>инв.3120155. 180*180 MW (STM-1102)</t>
  </si>
  <si>
    <t>2.5.1179</t>
  </si>
  <si>
    <t>инв.306125</t>
  </si>
  <si>
    <t>2.5.1180</t>
  </si>
  <si>
    <t>инв.306126</t>
  </si>
  <si>
    <t>2.5.1181</t>
  </si>
  <si>
    <t>Стойка-рецепшен</t>
  </si>
  <si>
    <t>инв.210106300105</t>
  </si>
  <si>
    <t>2.5.1182</t>
  </si>
  <si>
    <t>инв.210106300107</t>
  </si>
  <si>
    <t>2.5.1183</t>
  </si>
  <si>
    <t>Детская стенка "Мини-музей"</t>
  </si>
  <si>
    <t>инв.10106721</t>
  </si>
  <si>
    <t>2.5.1184</t>
  </si>
  <si>
    <t>Книжный уголок</t>
  </si>
  <si>
    <t>инв.10106722</t>
  </si>
  <si>
    <t>2.5.1185</t>
  </si>
  <si>
    <t>Видеомагнитофон LG - 130</t>
  </si>
  <si>
    <t>инв.01360202</t>
  </si>
  <si>
    <t>2.5.1188</t>
  </si>
  <si>
    <t>Мотокоса КРБ-23/33/1,3 л.с23/43</t>
  </si>
  <si>
    <t>инв.10104408</t>
  </si>
  <si>
    <t>2.5.1189</t>
  </si>
  <si>
    <t>Бензопила STIIHL  MS 362</t>
  </si>
  <si>
    <t>инв.10106520</t>
  </si>
  <si>
    <t>2.5.1190</t>
  </si>
  <si>
    <t>Пила дисковая ДП-190/1600М/1600Вт</t>
  </si>
  <si>
    <t>инв.10104280, 4800 об./мин., 190мм/пл.пуск/ Интерскол</t>
  </si>
  <si>
    <t>2.5.1191</t>
  </si>
  <si>
    <t>Аккустическая система JMP 12</t>
  </si>
  <si>
    <t>инв.10104327</t>
  </si>
  <si>
    <t>2.5.1192</t>
  </si>
  <si>
    <t>Микроволновка MS 2080 Rolson</t>
  </si>
  <si>
    <t>2.5.1193</t>
  </si>
  <si>
    <t>Стол компьютерный с выдвижной панелью</t>
  </si>
  <si>
    <t>инв.10106194</t>
  </si>
  <si>
    <t>2.5.1194</t>
  </si>
  <si>
    <t>Шкаф для бумаг со стеклом</t>
  </si>
  <si>
    <t>инв.10106168</t>
  </si>
  <si>
    <t>2.5.1195</t>
  </si>
  <si>
    <t>Шкаф металлический</t>
  </si>
  <si>
    <t>инв.01660094</t>
  </si>
  <si>
    <t>2.5.1196</t>
  </si>
  <si>
    <t>Пылесос тонерный ПТ-110 M UNITON</t>
  </si>
  <si>
    <t>инв.10106251</t>
  </si>
  <si>
    <t>2.5.1197</t>
  </si>
  <si>
    <t>инв.10106307</t>
  </si>
  <si>
    <t>2.5.1198</t>
  </si>
  <si>
    <t>Стол угловой 1800*1200</t>
  </si>
  <si>
    <t>инв.10106302</t>
  </si>
  <si>
    <t>2.5.1199</t>
  </si>
  <si>
    <t>Шкаф двухстворчатый</t>
  </si>
  <si>
    <t>инв.10104304</t>
  </si>
  <si>
    <t>2.5.1200</t>
  </si>
  <si>
    <t>инв.10106303</t>
  </si>
  <si>
    <t>2.5.1201</t>
  </si>
  <si>
    <t>Стенка-мебель</t>
  </si>
  <si>
    <t>2.5.1202</t>
  </si>
  <si>
    <t>Конструктор детский "Строитель"</t>
  </si>
  <si>
    <t>инв.10106730</t>
  </si>
  <si>
    <t>2.5.1203</t>
  </si>
  <si>
    <t>инв.10106726-10106727</t>
  </si>
  <si>
    <t>2.5.1204</t>
  </si>
  <si>
    <t>инв.10106728-10106729</t>
  </si>
  <si>
    <t>2.5.1205</t>
  </si>
  <si>
    <t>инв.10106723-10106725</t>
  </si>
  <si>
    <t>2.5.1206</t>
  </si>
  <si>
    <t>СВ печь MYSTERY MMW-1711</t>
  </si>
  <si>
    <t>инв.30612128</t>
  </si>
  <si>
    <t>2.5.1207</t>
  </si>
  <si>
    <t>Стиральная машина "ВЕКО" WKD 25105T RUS</t>
  </si>
  <si>
    <t>инв.30612129</t>
  </si>
  <si>
    <t>2.5.1209</t>
  </si>
  <si>
    <t>Шкаф секретаря</t>
  </si>
  <si>
    <t>инв.3120161</t>
  </si>
  <si>
    <t>2.5.1210.К</t>
  </si>
  <si>
    <t>2.5.1211</t>
  </si>
  <si>
    <t>Мебель "Игровая зона"</t>
  </si>
  <si>
    <t xml:space="preserve">инв.10106731 </t>
  </si>
  <si>
    <t>2.5.1212</t>
  </si>
  <si>
    <t>инв.10106733</t>
  </si>
  <si>
    <t>2.5.1213</t>
  </si>
  <si>
    <t>Мебель "ИЗО студия"</t>
  </si>
  <si>
    <t>инв.10106732</t>
  </si>
  <si>
    <t>2.5.1214</t>
  </si>
  <si>
    <t>инв.1630365. Лестница с перекладинами</t>
  </si>
  <si>
    <t>2.5.1215</t>
  </si>
  <si>
    <t>Тренажер настольный взрослого пострадавшего "Искандер"</t>
  </si>
  <si>
    <t>инв.1631890. Манекен человека для обучения оказания первой помощи</t>
  </si>
  <si>
    <t>2.5.1216</t>
  </si>
  <si>
    <t>Стенд "Питание в детском саду"</t>
  </si>
  <si>
    <t>инв.10106735</t>
  </si>
  <si>
    <t>2.5.1217</t>
  </si>
  <si>
    <t>Стенд напольный</t>
  </si>
  <si>
    <t>инв.10106734</t>
  </si>
  <si>
    <t>2.5.1218</t>
  </si>
  <si>
    <t>инв.902222</t>
  </si>
  <si>
    <t>2.5.1219</t>
  </si>
  <si>
    <t>инв.902221</t>
  </si>
  <si>
    <t>2.5.1220</t>
  </si>
  <si>
    <t>Дверь противопожарная Е1-60</t>
  </si>
  <si>
    <t>инв.30612154</t>
  </si>
  <si>
    <t>2.5.1221</t>
  </si>
  <si>
    <t>Сухой бассейн ДМФ-МК 02.51.01</t>
  </si>
  <si>
    <t>2.5.1222</t>
  </si>
  <si>
    <t>Сухой бассейн ДМФ-МК 09.48.00</t>
  </si>
  <si>
    <t>2.5.1223</t>
  </si>
  <si>
    <t>Набор дидактических игр и развивающего игрового оборудования для детей дошкольного возраста</t>
  </si>
  <si>
    <t>2.5.1224</t>
  </si>
  <si>
    <t>Мягкий комплекс "Тягач" ДМФ-МК-11.85.00</t>
  </si>
  <si>
    <t>2.5.1225</t>
  </si>
  <si>
    <t>Контурная игрушка "Лошадка"</t>
  </si>
  <si>
    <t>2.5.1226</t>
  </si>
  <si>
    <t xml:space="preserve">Мягкий игровой комплекс "Самосвал" </t>
  </si>
  <si>
    <t>2.5.1227</t>
  </si>
  <si>
    <t>инв.10106736-10106740. Напольный, 68 элементов</t>
  </si>
  <si>
    <t>2.5.1228</t>
  </si>
  <si>
    <t>инв.10106741-10106744. Напольный, 51 элемент</t>
  </si>
  <si>
    <t>2.5.1229</t>
  </si>
  <si>
    <t>Шкаф для игрушек</t>
  </si>
  <si>
    <t>инв.10106643. Размер 1350х300х1168. Состоит из 1 шкафа, цвет салатный, кофе</t>
  </si>
  <si>
    <t>2.5.1230</t>
  </si>
  <si>
    <t>Мебель стенка детская 1</t>
  </si>
  <si>
    <t>инв.10106649. Размер 500х400х978. Состоит из 5 шкафов, 2 шкафа с дверцами, цвет салатный, желтый</t>
  </si>
  <si>
    <t>2.5.1231</t>
  </si>
  <si>
    <t>Мебель стенка детская 2</t>
  </si>
  <si>
    <t>инв.10106652. Размер 3207х402х1209,6. Состоит из 2 частей, 2 шкафа с выдв. дверцами, цвет голубой, кофейный</t>
  </si>
  <si>
    <t>2.5.1232</t>
  </si>
  <si>
    <t>Мебель стенка детская 4</t>
  </si>
  <si>
    <t>инв.10106655. Размер 800х400х1228. Состоит из 5 шкафов, цвет салатный, кофейный</t>
  </si>
  <si>
    <t>2.5.1233</t>
  </si>
  <si>
    <t>инв.10106659. Размер 600х600х1178. Состоит из 5 шкафов, цвет салатный, кофейный</t>
  </si>
  <si>
    <t>2.5.1234</t>
  </si>
  <si>
    <t>Мебель стенка детская 3</t>
  </si>
  <si>
    <t>инв.10106654. Размер 2100х400,3х1083,2. Состоит из 1 шкафа, 3 ящика выдвижных, цвет оранжевый, салатный, кофейный</t>
  </si>
  <si>
    <t>2.5.1235</t>
  </si>
  <si>
    <t>Мебель стенка кухонька</t>
  </si>
  <si>
    <t>инв.10106644. Размер 2000х400,3х1484,1. Состоит из 1 шкафа, цвет оранжевый, салатный, кофейный</t>
  </si>
  <si>
    <t>2.5.1236</t>
  </si>
  <si>
    <t>Мебель стенка трюмо</t>
  </si>
  <si>
    <t>инв.10106645. Размер 2000х400,3х1500. Состоит из 1 шкафа, цвет оранжевый, салатный, кофейный</t>
  </si>
  <si>
    <t>2.5.1237</t>
  </si>
  <si>
    <t>инв.10106660. Размер 1950х400,3х1141,7. Состоит из 1 шкафа с 2 дверцами, цвет салатный, кофейный</t>
  </si>
  <si>
    <t>2.5.1238</t>
  </si>
  <si>
    <t>инв.10106661, 10106663. "Права ребенка", "ПДД"</t>
  </si>
  <si>
    <t>2.5.1239</t>
  </si>
  <si>
    <t>инв.1.101.34.001.39</t>
  </si>
  <si>
    <t>2.5.1240</t>
  </si>
  <si>
    <t>Кондиционер MAGNIT</t>
  </si>
  <si>
    <t>инв.30612147</t>
  </si>
  <si>
    <t>2.5.1241</t>
  </si>
  <si>
    <t>Стенд " Уголок дорожной безопасности"</t>
  </si>
  <si>
    <t>инв.1631917</t>
  </si>
  <si>
    <t>2.5.1242</t>
  </si>
  <si>
    <t>Тренажер уличный № 1, 4, 7, 9</t>
  </si>
  <si>
    <t>инв.1630378, 1630379, 1630380, 1630381. "Лыжник", "Стоп+вело", "Маятник+ разведение ног", "Супер Силач"</t>
  </si>
  <si>
    <t>2.5.1243</t>
  </si>
  <si>
    <t>Мягкий модуль "Дорожное движение"</t>
  </si>
  <si>
    <t>инв.10106745.Комплектность - 7 элементов; машинка - 5, светофор - 1, дорожка - 1</t>
  </si>
  <si>
    <t>2.5.1244</t>
  </si>
  <si>
    <t>Мягкий модуль "Главная дорога"</t>
  </si>
  <si>
    <t xml:space="preserve">инв.10106746. Комплектность - 61 элемент; светофор - 4, жезл - 1, светофор пеш.- 1, жилет - 7, разд.полоса - 4, огр.полоса - 6, дор.знаки - 18, зебра -4, машинки разные - 6, стойки д/дор.знаков - 10  </t>
  </si>
  <si>
    <t>2.5.1245</t>
  </si>
  <si>
    <t>Мягкий модуль "Замок"</t>
  </si>
  <si>
    <t>инв.10106747. Комплектность -18 элементов; кубики - 8, арка - 1, прямоугольник - 5, треугольник - 4</t>
  </si>
  <si>
    <t>2.5.1246</t>
  </si>
  <si>
    <t>Мягкий модуль "Кирпичики"</t>
  </si>
  <si>
    <t>инв.10106748. Комплектность - 34 элемента; прямоульник - 6, треульная призма - 6, квадрат - 6, брус малый - 6, брус большой -6, круг - 4</t>
  </si>
  <si>
    <t>2.5.1247</t>
  </si>
  <si>
    <t>Мягкий модуль "Городок 2"</t>
  </si>
  <si>
    <t>инв.10106749,10106750. Комплектность -21 элемент; прямоугольная арка - 2, брус -2, куб - 8, треугольник - 2, крыша -3, перекладина малая -4</t>
  </si>
  <si>
    <t>2.5.1248</t>
  </si>
  <si>
    <t>Мягкий модуль "Полоса препятствий"</t>
  </si>
  <si>
    <t>инв.10106751,10106752. Комплектность - 17 элементов; мость - 8, скат -3, мат -3, столбик -2, кольцо -1</t>
  </si>
  <si>
    <t>2.5.1249</t>
  </si>
  <si>
    <t>Учебно-наглядное пособие "Пожарная безопасность"</t>
  </si>
  <si>
    <t>инв.1631919, 1631920. Стенд пластиковый, настенный</t>
  </si>
  <si>
    <t>2.5.1250</t>
  </si>
  <si>
    <t>Конструктор Поликарпова 68 элементов</t>
  </si>
  <si>
    <t>инв.101061041-52. Детали деревянные, пустотелые</t>
  </si>
  <si>
    <t>2.5.1251</t>
  </si>
  <si>
    <t>Дуга прямоугольная</t>
  </si>
  <si>
    <t>инв.1631935, 1631936</t>
  </si>
  <si>
    <t>2.5.1252</t>
  </si>
  <si>
    <t>Мешок для прыжков взрослый</t>
  </si>
  <si>
    <t>инв.1631940, 1631941. Материал - винил/ кожа</t>
  </si>
  <si>
    <t>2.5.1253</t>
  </si>
  <si>
    <t>Набор из пластмассовых кирпичиков и обручей</t>
  </si>
  <si>
    <t>инв.1631937, 1631938. Пластик</t>
  </si>
  <si>
    <t>2.5.1254</t>
  </si>
  <si>
    <t>инв.1631939. Состоит: тележка для спортивных принадл., палка гимнаст., обрус сборный, обруч, скакалка, набор кегли, игра "кольцеброс", мяч, набор "ракетки пляжные с мячом"</t>
  </si>
  <si>
    <t>2.5.1255</t>
  </si>
  <si>
    <t>Игровая зона</t>
  </si>
  <si>
    <t>инв.1631927. Угловая кухонная мебель детская, длина  - 1000 мм, с 3 полочками и 2 дверцами</t>
  </si>
  <si>
    <t>2.5.1256</t>
  </si>
  <si>
    <t>инв.1631933. Мебель стенка. Длина - 2600 мм, с 5 открытыми полками, 3 двухств.шкафчиками, 4 угловыми полками  и перекладиной д/одежды</t>
  </si>
  <si>
    <t>2.5.1257</t>
  </si>
  <si>
    <t>Игровая зона "Кухня"</t>
  </si>
  <si>
    <t>инв.1631925.Длина -1500 мм, с 5 открыты-ми полками, 2 одноств. и 1 двухстворч.шкафчиком</t>
  </si>
  <si>
    <t>2.5.1258</t>
  </si>
  <si>
    <t>инв.1631925. Длина - 1850 мм, с 1 одноств.и 1 двухств.шкафч. и 2 полочками</t>
  </si>
  <si>
    <t>2.5.1259</t>
  </si>
  <si>
    <t>Книжная полка</t>
  </si>
  <si>
    <t>инв.1631931. Длина - 1100 мм, с 3 открытыми полками</t>
  </si>
  <si>
    <t>2.5.1260</t>
  </si>
  <si>
    <t>Музыкальный театр</t>
  </si>
  <si>
    <t>инв.1631928. Мебель стенка, длина - 2400 мм, с 7 открытыми полками, 2 выдвиж-ными ящиками, 1 двухств. и 1 одноств. шкафчиками</t>
  </si>
  <si>
    <t>2.5.1261</t>
  </si>
  <si>
    <t>Стол дидактический</t>
  </si>
  <si>
    <t>инв.1631932. Мебель стенка, длина - 2000 мм, с 2 открытыми полочками, двухств.шкафчиком и 4 навесными полочками</t>
  </si>
  <si>
    <t>2.5.1262</t>
  </si>
  <si>
    <t>инв.1631926. Мебель стенка, длина - 1200 мм, с 3 полками, 1 выдвижным ящиком и 6 навесными полочками</t>
  </si>
  <si>
    <t>2.5.1263</t>
  </si>
  <si>
    <t>Шкаф для игр и пособий, стол детский</t>
  </si>
  <si>
    <t xml:space="preserve">инв.1631930. Мебель стенка - 1400 мм, с 3 </t>
  </si>
  <si>
    <t>2.5.1264</t>
  </si>
  <si>
    <t>Уголок природы</t>
  </si>
  <si>
    <t xml:space="preserve">инв.1631929. Мебель стенка из 2 секций, длина - 2650 мм, с 3 полками, 1одноств.шкафчиком, 4 выдвиг.ящиками и 6 навесными полочками </t>
  </si>
  <si>
    <t>2.5.1265</t>
  </si>
  <si>
    <t>Фибероптический модуль "Веселое облако"</t>
  </si>
  <si>
    <t>инв.10106665. Размер 150*100*200</t>
  </si>
  <si>
    <t>2.5.1266</t>
  </si>
  <si>
    <t>Комплекты "Сенсорный уголок" с 1 колонной</t>
  </si>
  <si>
    <t>инв.10106670. Размер 100*10*20</t>
  </si>
  <si>
    <t>2.5.1267</t>
  </si>
  <si>
    <t>Ковёр настенный "Звездное небо"</t>
  </si>
  <si>
    <t>инв.10106671. Размер 100*100</t>
  </si>
  <si>
    <t>2.5.1268</t>
  </si>
  <si>
    <t>Стол-планшет для рисования песком</t>
  </si>
  <si>
    <t>инв.10106672. С кармашками для песка, подвеска светодиод-ная разноцветная, с пультом управления режимами. Размер 30*50*10</t>
  </si>
  <si>
    <t>2.5.1269</t>
  </si>
  <si>
    <t>Интерактивная светозву-ковая панель "Лесная полянка "</t>
  </si>
  <si>
    <t>инв.10106674. Размер 50*70</t>
  </si>
  <si>
    <t>2.5.1270</t>
  </si>
  <si>
    <t>Безопасное настенное зеркало с у/ф подстветкой светящимися нитями "Загадочный свет"</t>
  </si>
  <si>
    <t>инв.10106673. Размер 60*90</t>
  </si>
  <si>
    <t>2.5.1271</t>
  </si>
  <si>
    <t>Напольный конструктор Поликарпова</t>
  </si>
  <si>
    <t>инв.1631943-1631948. Деревянный, 68 деталей</t>
  </si>
  <si>
    <t>2.5.1272</t>
  </si>
  <si>
    <t>Сосна новогодняя искуственная</t>
  </si>
  <si>
    <t>инв.1631949. Высота 2,4 м. Размеры 90х21х22 см</t>
  </si>
  <si>
    <t>2.5.1273</t>
  </si>
  <si>
    <t>Передвижная конструкция для выставки картин</t>
  </si>
  <si>
    <t>11-2015</t>
  </si>
  <si>
    <t>инв.3120169</t>
  </si>
  <si>
    <t>2.5.1274</t>
  </si>
  <si>
    <t>Радиосистема Shure U-830</t>
  </si>
  <si>
    <t>12-2015</t>
  </si>
  <si>
    <t>инв.30612165</t>
  </si>
  <si>
    <t>2.5.1275</t>
  </si>
  <si>
    <t>инв.1631950, 1631953-1631954. Деревянная</t>
  </si>
  <si>
    <t>2.5.1276</t>
  </si>
  <si>
    <t>Стенка шведская гимнастическая</t>
  </si>
  <si>
    <t>инв.1631951, 1631955-1631956. Деревянная</t>
  </si>
  <si>
    <t>2.5.1277</t>
  </si>
  <si>
    <t>Трибуна</t>
  </si>
  <si>
    <t>инв.1631958</t>
  </si>
  <si>
    <t>216</t>
  </si>
  <si>
    <t>2.5.1278</t>
  </si>
  <si>
    <t>Машина переплетная СВ-180</t>
  </si>
  <si>
    <t>инв.1631894</t>
  </si>
  <si>
    <t>2.5.1279</t>
  </si>
  <si>
    <t xml:space="preserve">Сетка волейбольная                                                                                                                                                                                                        KV. Rezac </t>
  </si>
  <si>
    <t>инв.210106300111</t>
  </si>
  <si>
    <t>2.5.1281.К</t>
  </si>
  <si>
    <t>Шар синий</t>
  </si>
  <si>
    <t>2.5.1282.К</t>
  </si>
  <si>
    <t>Шар красный</t>
  </si>
  <si>
    <t>2.5.1283.К</t>
  </si>
  <si>
    <t>Шар золото</t>
  </si>
  <si>
    <t>2.5.1284.К</t>
  </si>
  <si>
    <t>Колокольчик синий</t>
  </si>
  <si>
    <t>2.5.1285.К</t>
  </si>
  <si>
    <t>Колокольчик красный</t>
  </si>
  <si>
    <t>2.5.1286.К</t>
  </si>
  <si>
    <t>Колокольчик золото</t>
  </si>
  <si>
    <t>2.5.1289.К</t>
  </si>
  <si>
    <t>Кресла</t>
  </si>
  <si>
    <t>№ 89008318,8518,9018,9918</t>
  </si>
  <si>
    <t>2.5.1290</t>
  </si>
  <si>
    <t>Магнитофон DAEWOO</t>
  </si>
  <si>
    <t>№ 89011418</t>
  </si>
  <si>
    <t>2.5.1291.К</t>
  </si>
  <si>
    <t>№ 89009118 приемная</t>
  </si>
  <si>
    <t>2.5.1292.К</t>
  </si>
  <si>
    <t>№ 89009418</t>
  </si>
  <si>
    <t>2.5.1293.К</t>
  </si>
  <si>
    <t xml:space="preserve">Стол письменный </t>
  </si>
  <si>
    <t>№ 89008218,8618</t>
  </si>
  <si>
    <t>2.5.1294.К</t>
  </si>
  <si>
    <t>№ 89007518 гл.инженер</t>
  </si>
  <si>
    <t>2.5.1295.К</t>
  </si>
  <si>
    <t>№ 89008818</t>
  </si>
  <si>
    <t>2.5.1296.К</t>
  </si>
  <si>
    <t>№ 89006918</t>
  </si>
  <si>
    <t>2.5.1297.К</t>
  </si>
  <si>
    <t>№ 89008118</t>
  </si>
  <si>
    <t>2.5.1298.К</t>
  </si>
  <si>
    <t>Столик журнальный</t>
  </si>
  <si>
    <t>№ 89008418</t>
  </si>
  <si>
    <t>2.5.1299.К</t>
  </si>
  <si>
    <t>Стул 20*258,65</t>
  </si>
  <si>
    <t>№ 89006718</t>
  </si>
  <si>
    <t>2.5.1300.К</t>
  </si>
  <si>
    <t>Холодильник "Бирюса"</t>
  </si>
  <si>
    <t>№ 89011618</t>
  </si>
  <si>
    <t>2.5.1301.К</t>
  </si>
  <si>
    <t>Эл.дрель</t>
  </si>
  <si>
    <t>№ 89002814</t>
  </si>
  <si>
    <t>2.5.1302.К</t>
  </si>
  <si>
    <t>Кондиционер "LG"18</t>
  </si>
  <si>
    <t>ИП Мысина И.А.</t>
  </si>
  <si>
    <t>2.5.1305.К</t>
  </si>
  <si>
    <t>Акустика ALEKS 390F</t>
  </si>
  <si>
    <t>2.5.1307.К</t>
  </si>
  <si>
    <t>Рессивер Pioneer VSX-D51</t>
  </si>
  <si>
    <t>2.5.1308.К</t>
  </si>
  <si>
    <t>Лампа бактерицидная</t>
  </si>
  <si>
    <t>2.5.1310.К</t>
  </si>
  <si>
    <t>2.5.1311.К</t>
  </si>
  <si>
    <t>Вешалка</t>
  </si>
  <si>
    <t>2.5.1312.К</t>
  </si>
  <si>
    <t>2.5.1313.К</t>
  </si>
  <si>
    <t>Зеркало</t>
  </si>
  <si>
    <t>2.5.1313</t>
  </si>
  <si>
    <t>2.5.1314.К</t>
  </si>
  <si>
    <t>Лестница-стремянка</t>
  </si>
  <si>
    <t>2.5.1317.К</t>
  </si>
  <si>
    <t>2.5.1318.К</t>
  </si>
  <si>
    <t>2.5.1320.К</t>
  </si>
  <si>
    <t>Столы</t>
  </si>
  <si>
    <t>2.5.1321.К</t>
  </si>
  <si>
    <t>Стул пластмассовый</t>
  </si>
  <si>
    <t>2.5.1323</t>
  </si>
  <si>
    <t>Мат 2х1х0,1</t>
  </si>
  <si>
    <t>инв.1631965. Искуственная кожа</t>
  </si>
  <si>
    <t>2.5.1324</t>
  </si>
  <si>
    <t>Полка книжная</t>
  </si>
  <si>
    <t>04.2016</t>
  </si>
  <si>
    <t>инв.1631966</t>
  </si>
  <si>
    <t>2.5.1325</t>
  </si>
  <si>
    <t>инв.010106065</t>
  </si>
  <si>
    <t>2.5.1327</t>
  </si>
  <si>
    <t>Пылесос</t>
  </si>
  <si>
    <t>инв.010106019</t>
  </si>
  <si>
    <t>2.5.1328</t>
  </si>
  <si>
    <t>2.5.1329</t>
  </si>
  <si>
    <t>инв.010106015. Т-образный</t>
  </si>
  <si>
    <t>2.5.1330</t>
  </si>
  <si>
    <t>инв.010106014. Т-образный</t>
  </si>
  <si>
    <t>2.5.1331</t>
  </si>
  <si>
    <t>2.5.1332</t>
  </si>
  <si>
    <t>инв.010106011</t>
  </si>
  <si>
    <t>2.5.1333</t>
  </si>
  <si>
    <t>инв.010106017-010106018</t>
  </si>
  <si>
    <t>2.5.1334</t>
  </si>
  <si>
    <t>инв.010106001</t>
  </si>
  <si>
    <t>2.5.1335</t>
  </si>
  <si>
    <t>инв.010106009</t>
  </si>
  <si>
    <t>2.5.1336</t>
  </si>
  <si>
    <t>инв.010106032,34-37</t>
  </si>
  <si>
    <t>2.5.1337</t>
  </si>
  <si>
    <t>инв.010106038-010106041</t>
  </si>
  <si>
    <t>2.5.1338</t>
  </si>
  <si>
    <t>Туннель</t>
  </si>
  <si>
    <t>05-2016</t>
  </si>
  <si>
    <t>инв.1631971-72</t>
  </si>
  <si>
    <t>2.5.1339</t>
  </si>
  <si>
    <t>инв.1631973-74</t>
  </si>
  <si>
    <t>2.5.1341</t>
  </si>
  <si>
    <t>инв.10104038. SAMSUNG</t>
  </si>
  <si>
    <t>2.5.1342</t>
  </si>
  <si>
    <t>Мяч футбольный SELECT</t>
  </si>
  <si>
    <t>инв.210106300123</t>
  </si>
  <si>
    <t>2.5.1343</t>
  </si>
  <si>
    <t>Сплит система Kentatsu</t>
  </si>
  <si>
    <t>инв. Наружный и внутренний блок</t>
  </si>
  <si>
    <t>2.5.1344</t>
  </si>
  <si>
    <t>инв.3120177</t>
  </si>
  <si>
    <t>2.5.1345</t>
  </si>
  <si>
    <t>Лестница-стремянка 8-ми ступ. 2,44 м</t>
  </si>
  <si>
    <t>инв.30612168</t>
  </si>
  <si>
    <t>2.5.1346</t>
  </si>
  <si>
    <t>инв.210106300117. Двухстворчатая</t>
  </si>
  <si>
    <t>2.5.1347</t>
  </si>
  <si>
    <t>Форма волейбольная</t>
  </si>
  <si>
    <t>инв.210106300124-133</t>
  </si>
  <si>
    <t>2.5.1348</t>
  </si>
  <si>
    <t xml:space="preserve">инв.1631975. Длина - 3000 мм, состоит из пяти секцмй с пятью открытыми полками и десятью шкафчиками с дверцами </t>
  </si>
  <si>
    <t>2.5.1349</t>
  </si>
  <si>
    <t>Стол-ромашка</t>
  </si>
  <si>
    <t>инв.1631976. Стол круглый из шести секций с регулируе-мыми ножками</t>
  </si>
  <si>
    <t>2.5.1350</t>
  </si>
  <si>
    <t>Стол логопедический</t>
  </si>
  <si>
    <t>инв.1631977. Стол прямоугольный 1,2 м с зеркалом</t>
  </si>
  <si>
    <t>2.5.1351</t>
  </si>
  <si>
    <t>Колонки 2,1 SVEN MS-2050</t>
  </si>
  <si>
    <t>инв.3120178. 2*12,5 Вт, сабвуфер 30 Вт, материал дерево, USB/SD Bluetooth, ПДУ</t>
  </si>
  <si>
    <t xml:space="preserve">МБУ ДО "ДШИ" г.Яровое </t>
  </si>
  <si>
    <t>2.5.1352</t>
  </si>
  <si>
    <t>Скамейка деревянная</t>
  </si>
  <si>
    <t>инв.1631983-1631985</t>
  </si>
  <si>
    <t>2.5.1353</t>
  </si>
  <si>
    <t>инв.902235</t>
  </si>
  <si>
    <t>2.5.1354</t>
  </si>
  <si>
    <t>Шкаф для игрушек и дидактических игр</t>
  </si>
  <si>
    <t>инв.1631985</t>
  </si>
  <si>
    <t>2.5.1356</t>
  </si>
  <si>
    <t>Щитки вратаря Mega Slider</t>
  </si>
  <si>
    <t>инв.210106300118</t>
  </si>
  <si>
    <t>2.5.1357</t>
  </si>
  <si>
    <t>Блокер вратаря Mega Slider</t>
  </si>
  <si>
    <t>инв.210106300119</t>
  </si>
  <si>
    <t>2.5.1358</t>
  </si>
  <si>
    <t>Ловушка вратаря Mega Slider</t>
  </si>
  <si>
    <t>инв.210106300120</t>
  </si>
  <si>
    <t>2.5.1359</t>
  </si>
  <si>
    <t>Жалюзи рулонные</t>
  </si>
  <si>
    <t>инв.1631992, 162993, 162994. 2 шт. - бежевый цвет ( 6200,00 руб., 1,75х 1,64 см), 1 шт. - зеленый цвет (6785,00 руб., 1,75х1,06 см)</t>
  </si>
  <si>
    <t>2.5.1360</t>
  </si>
  <si>
    <t>Телевизор LG</t>
  </si>
  <si>
    <t>инв.10134136</t>
  </si>
  <si>
    <t>2.5.1361</t>
  </si>
  <si>
    <t xml:space="preserve">Стол "Ольха" </t>
  </si>
  <si>
    <t>инв.01366305. 1900*900*750мм</t>
  </si>
  <si>
    <t>2.5.1362</t>
  </si>
  <si>
    <t>инв.1631988. Круглый из 6 секций с регулируемыми ножками</t>
  </si>
  <si>
    <t>2.5.1363</t>
  </si>
  <si>
    <t xml:space="preserve">инв.1631995. Стол зеркалом </t>
  </si>
  <si>
    <t>2.5.1364</t>
  </si>
  <si>
    <t xml:space="preserve">инв.1632005-1632010. Стенды: "Наша группа"1х3470, "Для Вас, родители" 1 шт.х3470,00;  "Растем и развиваемся вместе", "Для мам и пап ребенка" 2 шт.х3690,00; "Наша Родина - Россия" 1шт.х3400,00, переносной 1 шт.х 6000,00  </t>
  </si>
  <si>
    <t>2.5.1365</t>
  </si>
  <si>
    <t>Прогулочный комплект "Стандарт"</t>
  </si>
  <si>
    <t>инв.1632011-1632012. Сигналь-ные жилеты со свето-отраж. эле-ментами 2 компл. (базовый + 20 детских жилетов)</t>
  </si>
  <si>
    <t>2.5.1366.К</t>
  </si>
  <si>
    <t>Знаки дорожные</t>
  </si>
  <si>
    <t>2.5.1367</t>
  </si>
  <si>
    <t>Микроволновая печь Midea MM720CKE-S</t>
  </si>
  <si>
    <t>инв.10136306</t>
  </si>
  <si>
    <t>2.5.1368</t>
  </si>
  <si>
    <t>Елка искусственная 2,4 м</t>
  </si>
  <si>
    <t>инв.1632015</t>
  </si>
  <si>
    <t>2.5.1369</t>
  </si>
  <si>
    <t>Световой стол для рисования песком</t>
  </si>
  <si>
    <t>инв.1631989</t>
  </si>
  <si>
    <t>2.5.1370</t>
  </si>
  <si>
    <t>Пылесос SAMSUNG SC4520</t>
  </si>
  <si>
    <t>инв.1632016</t>
  </si>
  <si>
    <t>2.5.1371</t>
  </si>
  <si>
    <t>Стол "Ромашка - 6"</t>
  </si>
  <si>
    <t>инв.1632018</t>
  </si>
  <si>
    <t>2.5.1372</t>
  </si>
  <si>
    <t>Зеркальный шар</t>
  </si>
  <si>
    <t>инв.1632019</t>
  </si>
  <si>
    <t>2.5.1373</t>
  </si>
  <si>
    <t>Профессиональный источник света к зеркальному шару</t>
  </si>
  <si>
    <t>инв.1632020</t>
  </si>
  <si>
    <t>2.5.1374</t>
  </si>
  <si>
    <t>Ионизатор увлажнитель воздуха ультразвуковой "Мелодия"</t>
  </si>
  <si>
    <t>инв.1632021</t>
  </si>
  <si>
    <t>2.5.1376</t>
  </si>
  <si>
    <t>Уголок для творчества</t>
  </si>
  <si>
    <t>инв.1632100. Размеры 560х1200, цвет- бежевый, кромка-лайм, оранжевый</t>
  </si>
  <si>
    <t>2.5.1377</t>
  </si>
  <si>
    <t xml:space="preserve">инв.1632101. Размеры 1700х1700, цвет- бежевый, кромка-лайм, оранжевый  </t>
  </si>
  <si>
    <t>2.5.1378</t>
  </si>
  <si>
    <t>Шкаф для настольных стол</t>
  </si>
  <si>
    <t>инв.1632102. Размеры 1632х450, цвет-бежевый, оранжевый, синий, лайм</t>
  </si>
  <si>
    <t>2.5.1380</t>
  </si>
  <si>
    <t>Горка с лестницей (малая)</t>
  </si>
  <si>
    <t>2.5.1381</t>
  </si>
  <si>
    <t>2.5.1382</t>
  </si>
  <si>
    <t>2.5.1383</t>
  </si>
  <si>
    <t>Степпер с ручкой</t>
  </si>
  <si>
    <t>2.5.1384</t>
  </si>
  <si>
    <t>2.5.1385</t>
  </si>
  <si>
    <t>2.5.1386</t>
  </si>
  <si>
    <t>Бегущий по волнам</t>
  </si>
  <si>
    <t>2.5.1387</t>
  </si>
  <si>
    <t xml:space="preserve">Обруч пластмассовый </t>
  </si>
  <si>
    <t>500 мм</t>
  </si>
  <si>
    <t>2.5.1388</t>
  </si>
  <si>
    <t>Мяч гимнастический с рожками</t>
  </si>
  <si>
    <t>2.5.1389</t>
  </si>
  <si>
    <t>Слухоречевой тренажер "Соло-01В" (М)</t>
  </si>
  <si>
    <t>2.5.1390</t>
  </si>
  <si>
    <t>Тактильная сенсорная доска</t>
  </si>
  <si>
    <t>Сенсорная комната</t>
  </si>
  <si>
    <t>2.5.1391</t>
  </si>
  <si>
    <t>Водопад</t>
  </si>
  <si>
    <t>2.5.1392</t>
  </si>
  <si>
    <t>Светодиодный экран</t>
  </si>
  <si>
    <t>2.5.1393</t>
  </si>
  <si>
    <t>Сухой дождь</t>
  </si>
  <si>
    <t>2.5.1394</t>
  </si>
  <si>
    <t>Мягкая форма</t>
  </si>
  <si>
    <t>2.5.1395</t>
  </si>
  <si>
    <t>Ионизатор воздуха</t>
  </si>
  <si>
    <t>2.5.1396</t>
  </si>
  <si>
    <t>Тактильная дорожка</t>
  </si>
  <si>
    <t>2.5.1397</t>
  </si>
  <si>
    <t>Акустическая настенная тактильная панель</t>
  </si>
  <si>
    <t>2.5.1398</t>
  </si>
  <si>
    <t>Логопедический программный комплекс для коррекции звукопроизно-шения "Специальные образо-вательные средства"</t>
  </si>
  <si>
    <t>Кабинет логопеда</t>
  </si>
  <si>
    <t>2.5.1399</t>
  </si>
  <si>
    <t>Набор для проведения речевого обследования "Методика Е.А.Стребеле-вой"</t>
  </si>
  <si>
    <t>2.5.1400</t>
  </si>
  <si>
    <t>Набор педагога-психолога</t>
  </si>
  <si>
    <t xml:space="preserve">В комплекте: развивающая игра "Баррикадо"; развивающая игра "Книга-лабиринт"; развивающая игра "Лабиринт-2"; тактильная игра "Рисуем на песке"; мозаика "Счет, цвет, форма"; прозрачный мольберт; сенсор-ная тропа для ног (подушечек 7 шт.) </t>
  </si>
  <si>
    <t>2.5.1401</t>
  </si>
  <si>
    <t>Мягкий игровой набор</t>
  </si>
  <si>
    <t>Комплект физкультурного оборудования для проведения ЛФК</t>
  </si>
  <si>
    <t>2.5.1402</t>
  </si>
  <si>
    <t>Мяч прыгающий "Фитобол"</t>
  </si>
  <si>
    <t>2.5.1403</t>
  </si>
  <si>
    <t>Набор массажных мячиков</t>
  </si>
  <si>
    <t>2.5.1404</t>
  </si>
  <si>
    <t>2.5.1405</t>
  </si>
  <si>
    <t>Комплект "следочков" ладоней и ступней</t>
  </si>
  <si>
    <t>2.5.1406</t>
  </si>
  <si>
    <t>Дорожка из упругих объемных элементов с наклонными поверхностями</t>
  </si>
  <si>
    <t>2.5.1407</t>
  </si>
  <si>
    <t>Тактильная змейка с песком</t>
  </si>
  <si>
    <t>2.5.1408</t>
  </si>
  <si>
    <t>Ортопедическая дорожка</t>
  </si>
  <si>
    <t>2.5.1409</t>
  </si>
  <si>
    <t>Обучающие блоки Дьениша</t>
  </si>
  <si>
    <t>Комплект оборудования для проведения разви-вающих занятий</t>
  </si>
  <si>
    <t>2.5.1410</t>
  </si>
  <si>
    <t>Комплект счетного материала на магнитах</t>
  </si>
  <si>
    <t>2.5.1411</t>
  </si>
  <si>
    <t>Сенсорные наборы Монтессори и Фребеля</t>
  </si>
  <si>
    <t>2.5.1412</t>
  </si>
  <si>
    <t>Доска с прорезями для перемешивания "Цифры", "Животные"</t>
  </si>
  <si>
    <t>2.5.1413</t>
  </si>
  <si>
    <t>Модульная основа для сюжетно-ролевых игр (Игровой набор Кухня Infinitybasic №5 (Полесье)</t>
  </si>
  <si>
    <t>2.5.1414</t>
  </si>
  <si>
    <t>Набор шумовых музыкальных инструментов</t>
  </si>
  <si>
    <t>2.5.1415</t>
  </si>
  <si>
    <t>Тактильный набор "Шершавый счетный материал (точки)"</t>
  </si>
  <si>
    <t>2.5.1416</t>
  </si>
  <si>
    <t>Тактильный набор "Геометрические формы"</t>
  </si>
  <si>
    <t>2.5.1417</t>
  </si>
  <si>
    <t>Развивающий центр с тактильными переключателями</t>
  </si>
  <si>
    <t>2.5.1418</t>
  </si>
  <si>
    <t>Тактильный набор "Шершавые цифры"</t>
  </si>
  <si>
    <t>2.5.1419</t>
  </si>
  <si>
    <t>Тренажер для глаз "Яблонька"</t>
  </si>
  <si>
    <t>2.5.1420</t>
  </si>
  <si>
    <t>Тренажер "Перемести звезду"</t>
  </si>
  <si>
    <t>2.5.1421</t>
  </si>
  <si>
    <t>Тренажер для глаз "Хитрая рыбка"</t>
  </si>
  <si>
    <t>2.5.1422</t>
  </si>
  <si>
    <t>Сухой бассейн с шарами</t>
  </si>
  <si>
    <t>2.5.1423</t>
  </si>
  <si>
    <t>Набор балансиров</t>
  </si>
  <si>
    <t>2.5.1424</t>
  </si>
  <si>
    <t>Деревянная панель-лабиринт "Рисуем ногами" 1 (настенная игра-тренажер)</t>
  </si>
  <si>
    <t>2.5.1425</t>
  </si>
  <si>
    <t>Говорящий сортер "Квадрат"</t>
  </si>
  <si>
    <t>2.5.1426</t>
  </si>
  <si>
    <t>Набор матрешек (3-х и 5-ти кукольные)</t>
  </si>
  <si>
    <t>2.5.1427</t>
  </si>
  <si>
    <t>Тактильная "Божья коровка"</t>
  </si>
  <si>
    <t>2.5.1428</t>
  </si>
  <si>
    <t>Вкладыши "Мои маленькие друзья"</t>
  </si>
  <si>
    <t>2.5.1429</t>
  </si>
  <si>
    <t>Качели-скорлупа</t>
  </si>
  <si>
    <t>2.5.1430</t>
  </si>
  <si>
    <t>Шнуровка различного уровня сложности ("Корзиночка", "Сапожок", "Дерево")</t>
  </si>
  <si>
    <t>2.5.1431</t>
  </si>
  <si>
    <t>Картотека пальчиковых игр и гимнастики</t>
  </si>
  <si>
    <t>2.5.1432</t>
  </si>
  <si>
    <t>Пылесос SAMSUNG SC4740</t>
  </si>
  <si>
    <t>инв.1631986. 1800Вт</t>
  </si>
  <si>
    <t>2.5.1433</t>
  </si>
  <si>
    <t xml:space="preserve">Жалюзи вертикальные </t>
  </si>
  <si>
    <t>инв.10136308. Цвет салатовый</t>
  </si>
  <si>
    <t>2.5.1434</t>
  </si>
  <si>
    <t>Мяч волейбольный</t>
  </si>
  <si>
    <t xml:space="preserve"> инв.789. Micasa VXT 30 (пляжный)</t>
  </si>
  <si>
    <t>2.5.1436</t>
  </si>
  <si>
    <t>Кондиционер Neocclima NS/NU-HAL-09R</t>
  </si>
  <si>
    <t>инв.10136310</t>
  </si>
  <si>
    <t>2.5.1437</t>
  </si>
  <si>
    <t>Кондиционер Neocclima NS/NU-HAL-12R</t>
  </si>
  <si>
    <t>инв.10136311</t>
  </si>
  <si>
    <t>2.5.1438</t>
  </si>
  <si>
    <t>Набор перкуссии шумовой оркестр</t>
  </si>
  <si>
    <t>инв.3120195-3120197</t>
  </si>
  <si>
    <t>2.5.1439</t>
  </si>
  <si>
    <t>инв.1631990</t>
  </si>
  <si>
    <t>2.5.1440</t>
  </si>
  <si>
    <t>Дрель аккумуляторная</t>
  </si>
  <si>
    <t>инв.10104376. 12В</t>
  </si>
  <si>
    <t>2.5.1441</t>
  </si>
  <si>
    <t>Стол рабочий</t>
  </si>
  <si>
    <t>2.5.1442</t>
  </si>
  <si>
    <t>Мяч волейбольный Mikasa MVA</t>
  </si>
  <si>
    <t>2.5.1443</t>
  </si>
  <si>
    <t>Клюшка Bauer</t>
  </si>
  <si>
    <t>2.5.1444</t>
  </si>
  <si>
    <t>Стол книжка</t>
  </si>
  <si>
    <t>инв.10106376</t>
  </si>
  <si>
    <t>2.5.1445</t>
  </si>
  <si>
    <t>Стол с 4-мя встроенными ящиками</t>
  </si>
  <si>
    <t>инв.10106377</t>
  </si>
  <si>
    <t>2.5.1446</t>
  </si>
  <si>
    <t>Шкаф-стеллаж под стеклом</t>
  </si>
  <si>
    <t>инв.10106378-10106380</t>
  </si>
  <si>
    <t>2.5.1447</t>
  </si>
  <si>
    <t>инв.3061111</t>
  </si>
  <si>
    <t>2.5.1448</t>
  </si>
  <si>
    <t>инв.3120217 (220*255мм),218, 219,220  (190*235мм магнолия),221,222 (215*225мм магнолия), 223,224 (215*225 небес.), 225 (190*235мм небес.)</t>
  </si>
  <si>
    <t>2.5.1449</t>
  </si>
  <si>
    <t>Диван-кровать с механизмом</t>
  </si>
  <si>
    <t>2.5.1450</t>
  </si>
  <si>
    <t>Мебель офисная</t>
  </si>
  <si>
    <t>инв. Цвет- черно-белый (для одежды с 2мя дверцами, полки для бумаг)</t>
  </si>
  <si>
    <t>2.5.1451</t>
  </si>
  <si>
    <t>инв.101061038</t>
  </si>
  <si>
    <t>2.5.1453</t>
  </si>
  <si>
    <t>Доска для мела</t>
  </si>
  <si>
    <t>инв.10106381. Магнитная, 100*150 см, зеленая</t>
  </si>
  <si>
    <t>2.5.1454</t>
  </si>
  <si>
    <t>Мебель "Детская кухня"</t>
  </si>
  <si>
    <t>инв.1632037</t>
  </si>
  <si>
    <t>2.5.1455 -оц</t>
  </si>
  <si>
    <t>Мозаичное панно "Полдень"</t>
  </si>
  <si>
    <t>инв.3612181. Размер: 1000х750 мм. Вес ~ 84 кг. Из натуральных камнейАлтая: ревневской яшмы, белорецкого кварцита, коргонского порфира</t>
  </si>
  <si>
    <t>2.5.1456</t>
  </si>
  <si>
    <t>Смычок для скрипки HANS KLEIN HKVB-10</t>
  </si>
  <si>
    <t>инв.3120239-3120242, 3120243, 3120120245, 3120246; 3120247-3120250</t>
  </si>
  <si>
    <t>2.5.1457</t>
  </si>
  <si>
    <t>Скрипка студенческая в футляре со смычком Hora SKR 100-1/4</t>
  </si>
  <si>
    <t>инв.3120251</t>
  </si>
  <si>
    <t>2.5.1458</t>
  </si>
  <si>
    <t>Скрипка студенческая в футляре со смычком Hora SKR 100-1/8</t>
  </si>
  <si>
    <t>инв.3120252</t>
  </si>
  <si>
    <t>2.5.1459</t>
  </si>
  <si>
    <t>Скрипка студенческая в футляре со смычком и канифолью Strunal B16-2/2</t>
  </si>
  <si>
    <t>инв.3120253</t>
  </si>
  <si>
    <t>2.5.1460</t>
  </si>
  <si>
    <t>Классическая гитара FranciscoEsteve IGR07</t>
  </si>
  <si>
    <t>инв.3120226</t>
  </si>
  <si>
    <t>2.5.1461</t>
  </si>
  <si>
    <t>Кейс для классической гитары Godin</t>
  </si>
  <si>
    <t>инв.3120227</t>
  </si>
  <si>
    <t>2.5.1462</t>
  </si>
  <si>
    <t>Жесткий нейлоновый чехол для аккустической гитары OnStrage</t>
  </si>
  <si>
    <t>инв.3120228-3120229</t>
  </si>
  <si>
    <t>2.5.1463</t>
  </si>
  <si>
    <t>Классическая гитара Sigma CO-6M</t>
  </si>
  <si>
    <t>инв.3120230</t>
  </si>
  <si>
    <t>2.5.1464</t>
  </si>
  <si>
    <t>Радиосистема ручная 8 каналов AUDIO-TEXNICA ATW</t>
  </si>
  <si>
    <t>инв.3120231</t>
  </si>
  <si>
    <t>2.5.1465</t>
  </si>
  <si>
    <t>Акустическая система пассивная ROAD READY HS15</t>
  </si>
  <si>
    <t>инв.3120232 -33</t>
  </si>
  <si>
    <t>2.5.1466</t>
  </si>
  <si>
    <t>Акустическая гитара Yamaha FG280 BROWN AUNBURST</t>
  </si>
  <si>
    <t>инв.3120234</t>
  </si>
  <si>
    <t>2.5.1467</t>
  </si>
  <si>
    <t>Метроном механический</t>
  </si>
  <si>
    <t>инв.3120235-37. CHRUB WSM-330 TR; MAELZEL System в пластиковом корпусе; TAKTELL Wittner890161</t>
  </si>
  <si>
    <t>2.5.1468</t>
  </si>
  <si>
    <t>Балалайка прима 3-струнная ВРМ Doff</t>
  </si>
  <si>
    <t>инв.3120238</t>
  </si>
  <si>
    <t>2.5.1469</t>
  </si>
  <si>
    <t>Домра малая 3-струнная  Doff DRM</t>
  </si>
  <si>
    <t>инв.3120254</t>
  </si>
  <si>
    <t>2.5.1470</t>
  </si>
  <si>
    <t>инв.10136314. Цвет "орех", с двумя полками</t>
  </si>
  <si>
    <t>2.5.1471</t>
  </si>
  <si>
    <t>инв.10136312, 10136313. Цвет бежевый.</t>
  </si>
  <si>
    <t>2.5.1474</t>
  </si>
  <si>
    <t>Световозвращающая нарукавная повязка</t>
  </si>
  <si>
    <t>2.5.1475</t>
  </si>
  <si>
    <t>Радиомикрофон Skytec</t>
  </si>
  <si>
    <t>инв.3612182</t>
  </si>
  <si>
    <t>2.5.1476</t>
  </si>
  <si>
    <t>Шкаф</t>
  </si>
  <si>
    <t>инв.2061068. 1860*960*450</t>
  </si>
  <si>
    <t>2.5.1477</t>
  </si>
  <si>
    <t xml:space="preserve">инв.2061069. </t>
  </si>
  <si>
    <t>2.5.1478</t>
  </si>
  <si>
    <t>инв.2061070-2061072</t>
  </si>
  <si>
    <t>2.5.1479</t>
  </si>
  <si>
    <t>Стеллаж потолочный</t>
  </si>
  <si>
    <t>инв.2061073-2061079</t>
  </si>
  <si>
    <t>2.5.1480</t>
  </si>
  <si>
    <t>инв.10136314-15</t>
  </si>
  <si>
    <t>2.5.1481</t>
  </si>
  <si>
    <t xml:space="preserve">Стенка мебельная </t>
  </si>
  <si>
    <t>инв.101061015</t>
  </si>
  <si>
    <t>2.5.1482</t>
  </si>
  <si>
    <t>Конструктор детский по методике Поликарпова</t>
  </si>
  <si>
    <t>инв.10106678-10106681</t>
  </si>
  <si>
    <t>2.5.1483</t>
  </si>
  <si>
    <t>Конструктор детский Строитель</t>
  </si>
  <si>
    <t>инв.10106687-10106690</t>
  </si>
  <si>
    <t>2.5.1484</t>
  </si>
  <si>
    <t>Минисистема LG OM7560</t>
  </si>
  <si>
    <t>инв.10104377. DVD, USB, Bluetooth</t>
  </si>
  <si>
    <t>2.5.1485</t>
  </si>
  <si>
    <t>Кресло для персонала "NET"</t>
  </si>
  <si>
    <t>инв.10136119-10136122</t>
  </si>
  <si>
    <t>2.5.1486</t>
  </si>
  <si>
    <t>Покрытие многофункциональное синтетическое для баскетбола, волейбола, гандбола</t>
  </si>
  <si>
    <t>S=590,9 м2</t>
  </si>
  <si>
    <t>2.5.1487</t>
  </si>
  <si>
    <t>инв.854</t>
  </si>
  <si>
    <t>2.5.1488</t>
  </si>
  <si>
    <t xml:space="preserve">Доска магнитно-маркерная </t>
  </si>
  <si>
    <t>инв.3120256-3120259. 90*120</t>
  </si>
  <si>
    <t>2.5.1489</t>
  </si>
  <si>
    <t>Мольберт хлопушка односторонний</t>
  </si>
  <si>
    <t>инв.3120261-3120270. 60*70</t>
  </si>
  <si>
    <t>2.5.1490</t>
  </si>
  <si>
    <t>Разлинованная доска  ДН-12</t>
  </si>
  <si>
    <t>инв.3120260</t>
  </si>
  <si>
    <t>2.5.1491</t>
  </si>
  <si>
    <t>Чучело птиц</t>
  </si>
  <si>
    <t>инв.3120292-3120294. Вороны серой, петуха, кряквы (селезень)</t>
  </si>
  <si>
    <t>Платформа для отжимания от пола</t>
  </si>
  <si>
    <t>Мяч волейбольный MIKASA MVA</t>
  </si>
  <si>
    <t>12-2017</t>
  </si>
  <si>
    <t>Мешок боксерский Sprinter</t>
  </si>
  <si>
    <t>2.5.1494</t>
  </si>
  <si>
    <t>2.5.1495</t>
  </si>
  <si>
    <t>инв.858</t>
  </si>
  <si>
    <t>2.5.1496</t>
  </si>
  <si>
    <t>Паяльник для пластиковых труб</t>
  </si>
  <si>
    <t>инв.859</t>
  </si>
  <si>
    <t>2.5.1497</t>
  </si>
  <si>
    <t>инв.860</t>
  </si>
  <si>
    <t>2.5.1498</t>
  </si>
  <si>
    <t>Сварочный аппарат 220 Вольт</t>
  </si>
  <si>
    <t>инв.861</t>
  </si>
  <si>
    <t>2.5.1499</t>
  </si>
  <si>
    <t>Ручная таль</t>
  </si>
  <si>
    <t>инв.862</t>
  </si>
  <si>
    <t>2.5.1500</t>
  </si>
  <si>
    <t>Перфоратор</t>
  </si>
  <si>
    <t>инв.863</t>
  </si>
  <si>
    <t>2.5.1501</t>
  </si>
  <si>
    <t>Дисковая пила</t>
  </si>
  <si>
    <t>инв.864</t>
  </si>
  <si>
    <t>2.5.1502</t>
  </si>
  <si>
    <t>Лестница 3*9 ступ.</t>
  </si>
  <si>
    <t>инв.856, 857</t>
  </si>
  <si>
    <t>2.5.1503</t>
  </si>
  <si>
    <t>Кусторез бензиновый</t>
  </si>
  <si>
    <t>инв.104</t>
  </si>
  <si>
    <t>2.5.1504</t>
  </si>
  <si>
    <t>Кресла для зрительного зала</t>
  </si>
  <si>
    <t>инв.ВА0000000099</t>
  </si>
  <si>
    <t>2.5.1505</t>
  </si>
  <si>
    <t>Одежда сцены</t>
  </si>
  <si>
    <t>инв.ВА0000000100</t>
  </si>
  <si>
    <t>2.5.1506</t>
  </si>
  <si>
    <t>Кровать деревянная</t>
  </si>
  <si>
    <t>инв.1631996, 163999-16311007, 16311008-16311012</t>
  </si>
  <si>
    <t>2.5.1507</t>
  </si>
  <si>
    <t>Жалюзи веритикальные Ариэль</t>
  </si>
  <si>
    <t>инв.10136124-25. Белые</t>
  </si>
  <si>
    <t>2.5.1508</t>
  </si>
  <si>
    <t>Ламбрикен Ариэль</t>
  </si>
  <si>
    <t>инв.10136123. Коричневый/ бежевый</t>
  </si>
  <si>
    <t>2.5.1509</t>
  </si>
  <si>
    <t>инв.163079. 2*3м</t>
  </si>
  <si>
    <t>2.5.1510</t>
  </si>
  <si>
    <t>Мебель-стенка "Уголок природы"</t>
  </si>
  <si>
    <t>инв.1632067. Длина 220мм, с 5 открыты-ми полками и 2 тумбами</t>
  </si>
  <si>
    <t>2.5.1511</t>
  </si>
  <si>
    <t>Мебель "Стол для логопедических занятий"</t>
  </si>
  <si>
    <t>инв.1632068. С 4 открытыми полками, зеркалом, рабочим столом с 2 тумбами</t>
  </si>
  <si>
    <t>2.5.1512</t>
  </si>
  <si>
    <t>Мебель-стенка  "Книжный уголок"</t>
  </si>
  <si>
    <t>инв.1632074. С 4 открыми полками, с 2 тумбами</t>
  </si>
  <si>
    <t>2.5.1513</t>
  </si>
  <si>
    <t>Мебель "Уголок для рисования"</t>
  </si>
  <si>
    <t>инв.1632076. С 3 открытыми полками и 2 тумбами</t>
  </si>
  <si>
    <t>2.5.1514</t>
  </si>
  <si>
    <t>Мебель "Учебная зона"</t>
  </si>
  <si>
    <t>инв.1632077. С доской для рисования, 3 полочками и тумбой с 4 дверцами</t>
  </si>
  <si>
    <t>2.5.1515</t>
  </si>
  <si>
    <t>Мебель-стенка "Туалетный столик"</t>
  </si>
  <si>
    <t>инв.1632081. Угловая с зеркалом, столешницей и 2 полочками</t>
  </si>
  <si>
    <t>2.5.1516</t>
  </si>
  <si>
    <t>Мебель-стенка "Стеллаж"</t>
  </si>
  <si>
    <t>инв.1632085. С 8 открытыми полочками, 6 шкафчиками</t>
  </si>
  <si>
    <t>2.5.1517</t>
  </si>
  <si>
    <t>Мебель-стенка "Тумба для конструктора"</t>
  </si>
  <si>
    <t>инв.1632088. С 2 открытыми ящиками</t>
  </si>
  <si>
    <t>2.5.1518</t>
  </si>
  <si>
    <t>Мебель-стенка "Учебная зона"</t>
  </si>
  <si>
    <t>инв.1632092. С доской для ртсования и тумбой с 3 дверцами</t>
  </si>
  <si>
    <t>2.5.1519</t>
  </si>
  <si>
    <t>инв.1632099. С 5 полками, 2 тумбами с дверцами</t>
  </si>
  <si>
    <t>2.5.1520</t>
  </si>
  <si>
    <t>Тумба для занятий с психологом</t>
  </si>
  <si>
    <t>инв.16320100. С 2 дверцами, ящиком для песка и открытой полкой</t>
  </si>
  <si>
    <t>2.5.1521</t>
  </si>
  <si>
    <t>инв.16320101. С 3 полочками, 2 тумбами с дверцей и 2 ящиками</t>
  </si>
  <si>
    <t>2.5.1522</t>
  </si>
  <si>
    <t>Мебель-стенка "Музыкальный уголок"</t>
  </si>
  <si>
    <t>инв.16320102. С 3 открытыми полочками, тумбой с одной дверцей и открытой полкой</t>
  </si>
  <si>
    <t>2.5.1523</t>
  </si>
  <si>
    <t>Мебель "Уголок ряженья"</t>
  </si>
  <si>
    <t>инв.16320103. С полкой, штангой для одежды и зеркалом</t>
  </si>
  <si>
    <t>2.5.1524</t>
  </si>
  <si>
    <t>Тумба "Центр песка и воды"</t>
  </si>
  <si>
    <t xml:space="preserve">инв.16320104. С 2 дверцами, ящиком для песка и открытой полкой </t>
  </si>
  <si>
    <t>2.5.1525</t>
  </si>
  <si>
    <t>Мебель-стенка "Кухня игровая"</t>
  </si>
  <si>
    <t>инв.16320105. Тумба с 3 дверцами и 2 открытыми полками и 1 с дверцами</t>
  </si>
  <si>
    <t>2.5.1526</t>
  </si>
  <si>
    <t>Полка "Музыкальный уголок"</t>
  </si>
  <si>
    <t>инв.16320106. С 4 полочками</t>
  </si>
  <si>
    <t>2.5.1527</t>
  </si>
  <si>
    <t xml:space="preserve">инв.16320107. Состоит из 5 секций, 2 ящика на колесиках, открытые полки с 3 шкафчиками с дверцами </t>
  </si>
  <si>
    <t>2.5.1528</t>
  </si>
  <si>
    <t>Стол угловой компьютерный б/у</t>
  </si>
  <si>
    <t>инв.3612196. 3 выдвижных ящика, выдвижная полка</t>
  </si>
  <si>
    <t>2.5.1529</t>
  </si>
  <si>
    <t>Мебель-прихожая</t>
  </si>
  <si>
    <t>инв.16311014-15</t>
  </si>
  <si>
    <t>2.5.1530</t>
  </si>
  <si>
    <t>Мебель-обеденная зона</t>
  </si>
  <si>
    <t>инв.16311016</t>
  </si>
  <si>
    <t>2.5.1531</t>
  </si>
  <si>
    <t>Бензотриммер P.I.T P73102 Мастер</t>
  </si>
  <si>
    <t>2.5.1532</t>
  </si>
  <si>
    <t>Триммер бензиновый Энергопром БТ-520</t>
  </si>
  <si>
    <t>инв.3612197</t>
  </si>
  <si>
    <t>2.5.1533</t>
  </si>
  <si>
    <t>Автомойка HUTER M-135PW</t>
  </si>
  <si>
    <t>инв.10134147</t>
  </si>
  <si>
    <t>2.5.1534</t>
  </si>
  <si>
    <t>Мебель- кухня</t>
  </si>
  <si>
    <t>инв.16311013. Состоит: стол тумбовый, мойка, 3 навесных шкафа</t>
  </si>
  <si>
    <t>2.5.1535</t>
  </si>
  <si>
    <t>инв.3120297-3120300</t>
  </si>
  <si>
    <t>2.5.1536</t>
  </si>
  <si>
    <t>инв.10106576. Магнитная 100*170 см, зеленая в линию, алюминевая рамка</t>
  </si>
  <si>
    <t>2.5.1537</t>
  </si>
  <si>
    <t>инв.101061039. Мощность 1700 Вт</t>
  </si>
  <si>
    <t>2.5.1538</t>
  </si>
  <si>
    <t>Перфоратор РВН26-С3</t>
  </si>
  <si>
    <t>инв.101061040. Мощность 1200 Вт</t>
  </si>
  <si>
    <t>2.5.1539</t>
  </si>
  <si>
    <t>Бутафорская голова из поролона</t>
  </si>
  <si>
    <t xml:space="preserve">инв.6Г000000000000000000000020 - 22 </t>
  </si>
  <si>
    <t>2.5.1540</t>
  </si>
  <si>
    <t>Шупуроверт Ставр ДА-18</t>
  </si>
  <si>
    <t>инв.101061043</t>
  </si>
  <si>
    <t>2.5.1541</t>
  </si>
  <si>
    <t>Триммер CHAMPION</t>
  </si>
  <si>
    <t>инв.101061053</t>
  </si>
  <si>
    <t>2.5.1542</t>
  </si>
  <si>
    <t>Шкаф для дидактических пособий</t>
  </si>
  <si>
    <t>инв.101061054</t>
  </si>
  <si>
    <t>2.5.1543</t>
  </si>
  <si>
    <t>Шкаф для детской литературы</t>
  </si>
  <si>
    <t>инв.101061055-56</t>
  </si>
  <si>
    <t>2.5.1544</t>
  </si>
  <si>
    <t>Кресло для руководителя</t>
  </si>
  <si>
    <t>инв.10136146. VERONA стиль хром, кожа,  цвет черный</t>
  </si>
  <si>
    <t>2.5.1546</t>
  </si>
  <si>
    <t>Урны металлические</t>
  </si>
  <si>
    <t>Пл. им.Фомичева (музейная площадь)</t>
  </si>
  <si>
    <t>2.5.1547</t>
  </si>
  <si>
    <t>Лавочки металлические</t>
  </si>
  <si>
    <t>2.5.1548</t>
  </si>
  <si>
    <t>Ограждение фонтана (звенья)</t>
  </si>
  <si>
    <t>2.5.1549</t>
  </si>
  <si>
    <t>Композиция "вертикальное озеленение"</t>
  </si>
  <si>
    <t>2.5.1550</t>
  </si>
  <si>
    <t>Скамья</t>
  </si>
  <si>
    <t>Музейная площадь</t>
  </si>
  <si>
    <t>2.5.1551</t>
  </si>
  <si>
    <t>2.5.1552</t>
  </si>
  <si>
    <t>Доска школьная</t>
  </si>
  <si>
    <t>инв.10106992-93. Меловая, 3х секц. 150*75*75 см</t>
  </si>
  <si>
    <t>Цифровое фортепиано Casio Celviano AP-270BK</t>
  </si>
  <si>
    <t>2.5.1554</t>
  </si>
  <si>
    <t>Электрогитара</t>
  </si>
  <si>
    <t>инв.3612215</t>
  </si>
  <si>
    <t>2.5.1555</t>
  </si>
  <si>
    <t xml:space="preserve">пл. им.Фомичева </t>
  </si>
  <si>
    <t>2.5.1556</t>
  </si>
  <si>
    <t>Стиральная машина Candy</t>
  </si>
  <si>
    <t>01-2019</t>
  </si>
  <si>
    <t>инв.10104209</t>
  </si>
  <si>
    <t>2.5.1557</t>
  </si>
  <si>
    <t>Дозиметр</t>
  </si>
  <si>
    <t>2.5.1558</t>
  </si>
  <si>
    <t>Комплект костюмов химзащиты</t>
  </si>
  <si>
    <t>2.5.1559</t>
  </si>
  <si>
    <t>Макет автомата Калашникова АК-74М</t>
  </si>
  <si>
    <t>2.5.1560</t>
  </si>
  <si>
    <t>Макет учебно-тренировочной гранаты РГД 5</t>
  </si>
  <si>
    <t>2.5.1561</t>
  </si>
  <si>
    <t>Макет учебно-тренировочной гранаты РГО</t>
  </si>
  <si>
    <t>2.5.1562</t>
  </si>
  <si>
    <t>Макет учебно-тренировочной гранаты Ф-1</t>
  </si>
  <si>
    <t>2.5.1563</t>
  </si>
  <si>
    <t>Набор муляжей ранений и поражений</t>
  </si>
  <si>
    <t>2.5.1564</t>
  </si>
  <si>
    <t>Носилки</t>
  </si>
  <si>
    <t>2.5.1565</t>
  </si>
  <si>
    <t>Противогаз</t>
  </si>
  <si>
    <t>2.5.1566</t>
  </si>
  <si>
    <t>Сумка санинструктора</t>
  </si>
  <si>
    <t>2.5.1567</t>
  </si>
  <si>
    <t>Тренажер для приемов сердечно-легочной и мозговой реанимации</t>
  </si>
  <si>
    <t>2.5.1568</t>
  </si>
  <si>
    <t>Электронный лазерный тир</t>
  </si>
  <si>
    <t>2.5.1569</t>
  </si>
  <si>
    <t>Шкаф "Наглядное пособие для проведения экспериментов с природным материалом"</t>
  </si>
  <si>
    <t>инв.10106691. Состоит из 3 шкафов - светло-зеленый, оранжевый</t>
  </si>
  <si>
    <t>2.5.1570</t>
  </si>
  <si>
    <t>Доска поворотная</t>
  </si>
  <si>
    <t>инв.10106753. Под маркер, на металлических стойках</t>
  </si>
  <si>
    <t>2.5.1571</t>
  </si>
  <si>
    <t>Батут детский</t>
  </si>
  <si>
    <t>2.5.1572</t>
  </si>
  <si>
    <t>2.5.1573</t>
  </si>
  <si>
    <t>Детская башня для лазания</t>
  </si>
  <si>
    <t>2.5.1574</t>
  </si>
  <si>
    <t>Детский тренажер "Бегущий по волнам"</t>
  </si>
  <si>
    <t>2.5.1575</t>
  </si>
  <si>
    <t>2.5.1576</t>
  </si>
  <si>
    <t>2.5.1577</t>
  </si>
  <si>
    <t>2.5.1578</t>
  </si>
  <si>
    <t>Набор спортивно-игровой</t>
  </si>
  <si>
    <t>2.5.1579</t>
  </si>
  <si>
    <t>2.5.1580</t>
  </si>
  <si>
    <t>Стенка гимнастическая 2-х секционная</t>
  </si>
  <si>
    <t>2.5.1581</t>
  </si>
  <si>
    <t>Стойка для метания мячей</t>
  </si>
  <si>
    <t>2.5.1582</t>
  </si>
  <si>
    <t>2.5.1583</t>
  </si>
  <si>
    <t>ель "Беолобок" - 18 шт. =59400; ель "Коника Канадская" - 15 шт. =37500; ель "Коника "Канадская" - 1 шт. = 3090</t>
  </si>
  <si>
    <t>2.5.1584</t>
  </si>
  <si>
    <t>Стиральная машина Hotpoint-Ariston VMSG 601 B</t>
  </si>
  <si>
    <t>инв.3061148</t>
  </si>
  <si>
    <t>2.5.1585</t>
  </si>
  <si>
    <t>Электрогитара (бас)</t>
  </si>
  <si>
    <t>инв.3612234</t>
  </si>
  <si>
    <t>2.5.1586</t>
  </si>
  <si>
    <t xml:space="preserve">Остановочный павильон </t>
  </si>
  <si>
    <t>инв. Расположена между зданием кв."В" д.19 (шк.19) и проезжей частью ул.Мира</t>
  </si>
  <si>
    <t>2.5.1587</t>
  </si>
  <si>
    <t>Шкаф картотечный</t>
  </si>
  <si>
    <t>инв.110136000002. ВУС</t>
  </si>
  <si>
    <t>2.5.1588</t>
  </si>
  <si>
    <t>Сейцф офисный</t>
  </si>
  <si>
    <t>инв.110136000003. ВУС</t>
  </si>
  <si>
    <t>2.5.1590</t>
  </si>
  <si>
    <t>Домашняя аудиосистема All-in-One LG</t>
  </si>
  <si>
    <t>инв.0000102</t>
  </si>
  <si>
    <t>2.5.1591</t>
  </si>
  <si>
    <t>Стол для рисования песком</t>
  </si>
  <si>
    <t>инв.0000104</t>
  </si>
  <si>
    <t>2.5.1592</t>
  </si>
  <si>
    <t>Доска меловая 3х секционная</t>
  </si>
  <si>
    <t>инв.10106992-10106994</t>
  </si>
  <si>
    <t>2.5.1593</t>
  </si>
  <si>
    <t xml:space="preserve">Гуляевские чтения выпуск 4. Материалы девятой и десятой историко-архивных конференций. </t>
  </si>
  <si>
    <t>2.5.1594</t>
  </si>
  <si>
    <t>Дартс</t>
  </si>
  <si>
    <t>2.5.1595</t>
  </si>
  <si>
    <t>Клюшка хоккейная</t>
  </si>
  <si>
    <t>2.5.1596</t>
  </si>
  <si>
    <t>Комбинированный тренажер</t>
  </si>
  <si>
    <t>2.5.1598</t>
  </si>
  <si>
    <t>2.5.1600</t>
  </si>
  <si>
    <t>Разметка для пляжного волейбола</t>
  </si>
  <si>
    <t>2.5.1601</t>
  </si>
  <si>
    <t>Ракетка для настольного тенниса</t>
  </si>
  <si>
    <t>2.5.1603</t>
  </si>
  <si>
    <t>Сетка ворот для хоккея</t>
  </si>
  <si>
    <t>2.5.1604</t>
  </si>
  <si>
    <t>Сетка для пляжного волейбола</t>
  </si>
  <si>
    <t>2.5.1605</t>
  </si>
  <si>
    <t>Стол угловой дидактический</t>
  </si>
  <si>
    <t>инв.10106763</t>
  </si>
  <si>
    <t>2.5.1606</t>
  </si>
  <si>
    <t>Учебная зона</t>
  </si>
  <si>
    <t>инв.10106862.  2-х створчатый шкаф, тумба с 3-мя выдвижными ящиками и 3-мя открытыми полками, доска настенная с 3-мя полочками</t>
  </si>
  <si>
    <t>2.5.1607</t>
  </si>
  <si>
    <t>Детская учебная зона "Уголок природы"</t>
  </si>
  <si>
    <t>инв.10106764</t>
  </si>
  <si>
    <t>2.5.1608.К</t>
  </si>
  <si>
    <t>Контейнеры для сбора и хранения твердых бытовых отходов на колесах без крышки</t>
  </si>
  <si>
    <t xml:space="preserve">объем - 0,75 м3, материал корпуса - стальной лист, толщина металла корпуса - 2 мм, размер уголка - 40х40 мм. Габариты: высота (без колес) -1100 мм, по нижнему краю - 700х700 мм, по верхнему краю- 900х900мм, грузоподъемность - 400 кг. Колесо усиленное большегрузное - 4 шт. </t>
  </si>
  <si>
    <t>2.5.1609</t>
  </si>
  <si>
    <t xml:space="preserve">Телевизор LED LG 43`` </t>
  </si>
  <si>
    <t>инв.110134000032. 43LJ510Vчерный/FULL HD/50Hz/DVB-C/DVB-S2/USB(RUS)</t>
  </si>
  <si>
    <t>2.5.1610</t>
  </si>
  <si>
    <t>Стол компьютерный с приставкой</t>
  </si>
  <si>
    <t>инв.110136000029. 1800*1800*750+стол-приставка 1100*700*750 мм</t>
  </si>
  <si>
    <t>2.5.1611</t>
  </si>
  <si>
    <t>инв.110136000028. 2000*1500*750мм</t>
  </si>
  <si>
    <t>2.5.1612</t>
  </si>
  <si>
    <t>Ксеноновая лампа OSRAM XBO 220W/DHP OFR</t>
  </si>
  <si>
    <t>инв.ВА000000060086</t>
  </si>
  <si>
    <t>2.5.1613</t>
  </si>
  <si>
    <t>Табличка учреждения (тактильная)</t>
  </si>
  <si>
    <t>инв.10106989. Размер 40*60 см, пластиковые с шрифтом Брайля</t>
  </si>
  <si>
    <t>2.5.1614</t>
  </si>
  <si>
    <t>Табличка "Схема помещения" (тактильная)</t>
  </si>
  <si>
    <t>инв.10106990. Размер 40*60 см, пластиковые с шрифтом Брайля</t>
  </si>
  <si>
    <t>2.5.1615</t>
  </si>
  <si>
    <t>Телевизор ТВ панель TCL</t>
  </si>
  <si>
    <t>08.06.2020</t>
  </si>
  <si>
    <t>инв.3120324</t>
  </si>
  <si>
    <t>2.5.1616</t>
  </si>
  <si>
    <t>Стерео-ресивер Onkyo TX-8220</t>
  </si>
  <si>
    <t>инв.3120326</t>
  </si>
  <si>
    <t>2.5.1617</t>
  </si>
  <si>
    <t>Сабвуфер HECO Victa Prime Sub</t>
  </si>
  <si>
    <t>инв.3120327</t>
  </si>
  <si>
    <t>2.5.1618</t>
  </si>
  <si>
    <t>Акустическая система HECO AURORA</t>
  </si>
  <si>
    <t>инв.3120328</t>
  </si>
  <si>
    <t>2.5.1619</t>
  </si>
  <si>
    <t xml:space="preserve">Цифрово-аналоговый преобразователь </t>
  </si>
  <si>
    <t>инв.3120329</t>
  </si>
  <si>
    <t>2.5.1620</t>
  </si>
  <si>
    <t xml:space="preserve">Шкаф </t>
  </si>
  <si>
    <t>11.06.2020</t>
  </si>
  <si>
    <t>инв.3120322</t>
  </si>
  <si>
    <t>2.5.1621</t>
  </si>
  <si>
    <t>16.06.2020</t>
  </si>
  <si>
    <t>2.5.1622</t>
  </si>
  <si>
    <t>Двухуровневая низкая перекладина</t>
  </si>
  <si>
    <t>2.5.1623</t>
  </si>
  <si>
    <t>Канат для лазания с креплением</t>
  </si>
  <si>
    <t>2.5.1624</t>
  </si>
  <si>
    <t>Козел гимнастический с креплением</t>
  </si>
  <si>
    <t>2.5.1625</t>
  </si>
  <si>
    <t>Конь гимнастический с креплением</t>
  </si>
  <si>
    <t>2.5.1626</t>
  </si>
  <si>
    <t>Лыжный комплект STC (тип 1)</t>
  </si>
  <si>
    <t>2.5.1627</t>
  </si>
  <si>
    <t>Лыжный комплект STC (тип 2)</t>
  </si>
  <si>
    <t>2.5.1628</t>
  </si>
  <si>
    <t>Лыжный комплект STC (тип 3)</t>
  </si>
  <si>
    <t>2.5.1629</t>
  </si>
  <si>
    <t>Лыжный комплект STC (тип 4)</t>
  </si>
  <si>
    <t>2.5.1630</t>
  </si>
  <si>
    <t>Лыжный комплект STC (тип 5)</t>
  </si>
  <si>
    <t>2.5.1631</t>
  </si>
  <si>
    <t>Мат борцовский</t>
  </si>
  <si>
    <t>2.5.1632</t>
  </si>
  <si>
    <t>2.5.1633</t>
  </si>
  <si>
    <t>Мост гимнастический подкидной</t>
  </si>
  <si>
    <t>2.5.1634</t>
  </si>
  <si>
    <t>Мяч баскетбольный</t>
  </si>
  <si>
    <t>2.5.1635</t>
  </si>
  <si>
    <t>2.5.1636</t>
  </si>
  <si>
    <t>Перекладина гимнастическая с  креплением</t>
  </si>
  <si>
    <t>2.5.1637</t>
  </si>
  <si>
    <t>Кресло офисное"Max"</t>
  </si>
  <si>
    <t>2.5.1638</t>
  </si>
  <si>
    <t>Теннисный стол</t>
  </si>
  <si>
    <t>2.5.1639</t>
  </si>
  <si>
    <t>Граната для метания тип 1</t>
  </si>
  <si>
    <t>2.5.1640</t>
  </si>
  <si>
    <t>Граната для метания тип 2</t>
  </si>
  <si>
    <t>2.5.1641</t>
  </si>
  <si>
    <t>2.5.1642</t>
  </si>
  <si>
    <t>2.5.1643</t>
  </si>
  <si>
    <t>Сетка ворот для футбола</t>
  </si>
  <si>
    <t>2.5.1644</t>
  </si>
  <si>
    <t>2.5.1645</t>
  </si>
  <si>
    <t>2.5.1646</t>
  </si>
  <si>
    <t>Сетка волейбольная</t>
  </si>
  <si>
    <t>2.5.1647</t>
  </si>
  <si>
    <t>2.5.1648</t>
  </si>
  <si>
    <t>2.5.1649</t>
  </si>
  <si>
    <t>Ракетка бадминтонная</t>
  </si>
  <si>
    <t>2.5.1650</t>
  </si>
  <si>
    <t>Сетка бадминтонная</t>
  </si>
  <si>
    <t>2.5.1651</t>
  </si>
  <si>
    <t>Лопатки для плавания</t>
  </si>
  <si>
    <t>2.5.1652</t>
  </si>
  <si>
    <t>Эспандер пловцов для суши</t>
  </si>
  <si>
    <t>2.5.1653</t>
  </si>
  <si>
    <t>Медицинбол тип 2</t>
  </si>
  <si>
    <t>2.5.1654</t>
  </si>
  <si>
    <t>Медицинбол тип 3</t>
  </si>
  <si>
    <t>2.5.1655</t>
  </si>
  <si>
    <t>Медицинбол тип 5</t>
  </si>
  <si>
    <t>2.5.1656</t>
  </si>
  <si>
    <t>2.5.1657</t>
  </si>
  <si>
    <t>Клюшка вратаря</t>
  </si>
  <si>
    <t>2.5.1658</t>
  </si>
  <si>
    <t>2.5.1659</t>
  </si>
  <si>
    <t>Нагрудник хоккейный (полевого игрока)</t>
  </si>
  <si>
    <t>2.5.1660</t>
  </si>
  <si>
    <t>Ловушка вратаря</t>
  </si>
  <si>
    <t>2.5.1661</t>
  </si>
  <si>
    <t>Блин вратаря</t>
  </si>
  <si>
    <t>2.5.1662</t>
  </si>
  <si>
    <t>Краги хоккейные</t>
  </si>
  <si>
    <t>2.5.1663</t>
  </si>
  <si>
    <t>Секундомер</t>
  </si>
  <si>
    <t>2.5.1664</t>
  </si>
  <si>
    <t>2.5.1665</t>
  </si>
  <si>
    <t>Права на использование версии ПО VIPNet Client 4.x (КС2) (электронный документ зарегистрированный в базе лицензий производителя)</t>
  </si>
  <si>
    <t>2.5.1666</t>
  </si>
  <si>
    <t>Права на использование средства защиты информации от несанкционированного доступа Dallas Lock 8.0 (электронный документ зарегистрированный в базе лицензий производителя)</t>
  </si>
  <si>
    <t>2.5.1667</t>
  </si>
  <si>
    <t>Права на использование средства антивирусного программного обеспечения Kaspersky (электронный документ зарегистрированный в базе лицензий производителя)</t>
  </si>
  <si>
    <t>2.5.1668</t>
  </si>
  <si>
    <t>Права на использование версии ПО Средство анализа защищенности и обнаружения уязвимостей сети RedCheck (электронный документ зарегистрированный в базе лицензий производителя)</t>
  </si>
  <si>
    <t>2.5.1669</t>
  </si>
  <si>
    <t>Телевизор LED LG 49</t>
  </si>
  <si>
    <t>2.5.1670</t>
  </si>
  <si>
    <t xml:space="preserve">Очиститель воздуха AIC CF8410 </t>
  </si>
  <si>
    <t>угольный, фотокатали-тический, фильиры, ионизация УФ</t>
  </si>
  <si>
    <t>2.5.1671</t>
  </si>
  <si>
    <t>Доска д/мела 3-х элементная</t>
  </si>
  <si>
    <t>2.5.1672</t>
  </si>
  <si>
    <t>инв.110136000039. Цвет "бук" с одной перегородкой на 3 комп.рабочих места</t>
  </si>
  <si>
    <t>2.5.1673.К</t>
  </si>
  <si>
    <t>Урна (с вкладышем из оцинковки)</t>
  </si>
  <si>
    <t>10-2020</t>
  </si>
  <si>
    <t xml:space="preserve">инв. Бетонная, размер 550х400х40 </t>
  </si>
  <si>
    <t>2.5.1674.К</t>
  </si>
  <si>
    <t>Скамейка садовая</t>
  </si>
  <si>
    <t>инв.110136000040-51. скамейка со спинкой, размеры 1900х440 мм, высота спинки 800 мм. Материал доска (брус) шлифованная 40х40 мм 1,8-2,0 м</t>
  </si>
  <si>
    <t>2.5.1675.К</t>
  </si>
  <si>
    <t>Лампа Навигатор 10 Вт</t>
  </si>
  <si>
    <t>11-2020</t>
  </si>
  <si>
    <t>Лампа навигатор 10 Вт</t>
  </si>
  <si>
    <t>2.5.1676.К</t>
  </si>
  <si>
    <t>Лампа Навигатор 20 Вт</t>
  </si>
  <si>
    <t>Лампа навигатор 20 Вт</t>
  </si>
  <si>
    <t>2.5.1677</t>
  </si>
  <si>
    <t>Диван для проектной деятельности</t>
  </si>
  <si>
    <t>Винил-кожа, 3-х местный</t>
  </si>
  <si>
    <t>2.5.1678</t>
  </si>
  <si>
    <t>Конструктор образовательный Алтай</t>
  </si>
  <si>
    <t>2.5.1679</t>
  </si>
  <si>
    <t>2.5.1680</t>
  </si>
  <si>
    <t>Кресло мешок</t>
  </si>
  <si>
    <t>2.5.1681</t>
  </si>
  <si>
    <t>Манекен тренажор для отработки сердечно-легочной реанимации</t>
  </si>
  <si>
    <t>2.5.1682</t>
  </si>
  <si>
    <t>Стеллаж для проектной деятельности</t>
  </si>
  <si>
    <t xml:space="preserve">ЛДСП
400*2248*1807,бело-красный
</t>
  </si>
  <si>
    <t>2.5.1683</t>
  </si>
  <si>
    <t xml:space="preserve">Стол для игры в шахматы </t>
  </si>
  <si>
    <t>ДСП с пластиковым покрытием800*800*760</t>
  </si>
  <si>
    <t>2.5.1684</t>
  </si>
  <si>
    <t>Стол для проектной деятельности</t>
  </si>
  <si>
    <t>ДСП с пластиковым покрытием11200*600*520 высота 760</t>
  </si>
  <si>
    <t>2.5.1685</t>
  </si>
  <si>
    <t xml:space="preserve">Стол для проектной деятельности  </t>
  </si>
  <si>
    <t>ДСП с пластиковым покрытием11185*650*520 высота 750</t>
  </si>
  <si>
    <t>2.5.1686</t>
  </si>
  <si>
    <t>Стул для игры в шахматы</t>
  </si>
  <si>
    <t>ЛДСП красный, стальной профиль</t>
  </si>
  <si>
    <t>2.5.1687</t>
  </si>
  <si>
    <t>Стул для проектной деятельности</t>
  </si>
  <si>
    <t>Искуственная кожа,хромированный каркас,серый цвет</t>
  </si>
  <si>
    <t>2.5.1688</t>
  </si>
  <si>
    <t>Тренажер –манекен для отработки приемов удаления инородного тела из верхних дыхательных путей</t>
  </si>
  <si>
    <t>2.5.1689</t>
  </si>
  <si>
    <t>Тумба выкотная</t>
  </si>
  <si>
    <t>ЛДСП 434*454*587</t>
  </si>
  <si>
    <t>2.5.1690</t>
  </si>
  <si>
    <t>Шахматные часы LEAR Easy PQ9907 S</t>
  </si>
  <si>
    <t>2.5.1691</t>
  </si>
  <si>
    <t>Канцелярские ножи Kw-Tpio3713</t>
  </si>
  <si>
    <t>2.5.1692</t>
  </si>
  <si>
    <t>Карта памяти CD 64Gb</t>
  </si>
  <si>
    <t>2.5.1693</t>
  </si>
  <si>
    <t>Клеевой пистолет</t>
  </si>
  <si>
    <t>2.5.1694</t>
  </si>
  <si>
    <t>Набор бандажей для легкой фиксации</t>
  </si>
  <si>
    <t>2.5.1695</t>
  </si>
  <si>
    <t>Набор бит Metabo</t>
  </si>
  <si>
    <t>2.5.1696</t>
  </si>
  <si>
    <t>Набор имитаторов травм и поражений</t>
  </si>
  <si>
    <t>2.5.1697</t>
  </si>
  <si>
    <t>Набор сверл универсальный Metabo</t>
  </si>
  <si>
    <t>2.5.1698</t>
  </si>
  <si>
    <t>Набор табельных средств для оказания первой медицинской помощи</t>
  </si>
  <si>
    <t>2.5.1699</t>
  </si>
  <si>
    <t>Набор шин транспортных для рук и ног</t>
  </si>
  <si>
    <t>2.5.1700</t>
  </si>
  <si>
    <t>Коврик для проведения сердечно-легочной реанимации</t>
  </si>
  <si>
    <t>2.5.1701</t>
  </si>
  <si>
    <t xml:space="preserve">Набор полотен  
для ручной ножовки
</t>
  </si>
  <si>
    <t>2.5.1702</t>
  </si>
  <si>
    <t>Набор полотен для ручной ножовки</t>
  </si>
  <si>
    <t>2.5.1703</t>
  </si>
  <si>
    <t>Штатив Hama Gamma153</t>
  </si>
  <si>
    <t>2.5.1704</t>
  </si>
  <si>
    <t>Шкаф 3-х створчатый с антресолью</t>
  </si>
  <si>
    <t>2.5.1705</t>
  </si>
  <si>
    <t>Уголок "Живая природа"</t>
  </si>
  <si>
    <t>Материал доска пресованная</t>
  </si>
  <si>
    <t>2.5.1706</t>
  </si>
  <si>
    <t>Сейф офисный AIKO «ТМ-120/21»</t>
  </si>
  <si>
    <t>Сейф офисный AIKO «ТМ-120/21» 1200*440*355 мм 2 отделения, ключев. замки, трейзер, 2 полки</t>
  </si>
  <si>
    <t>2.5.1707</t>
  </si>
  <si>
    <t>Шкаф двухстворчатый с антресолью</t>
  </si>
  <si>
    <t>2.5.1708</t>
  </si>
  <si>
    <t>Набор мебели для кабинета технологии</t>
  </si>
  <si>
    <t>09.12.2020</t>
  </si>
  <si>
    <t>ЛДСП (Шкаф-1шт., шкаф-тумба-1шт.; тумба-1шт.)</t>
  </si>
  <si>
    <t>2.5.1709</t>
  </si>
  <si>
    <t>Доска поворотная, напольная комбинированная</t>
  </si>
  <si>
    <t>ДП-12 (к), 1512*1012мм</t>
  </si>
  <si>
    <t>2.5.1710</t>
  </si>
  <si>
    <t>110136000064-110136000067</t>
  </si>
  <si>
    <t>2.5.1711</t>
  </si>
  <si>
    <t>Шкаф со штангой</t>
  </si>
  <si>
    <t>110136000062-110136000063</t>
  </si>
  <si>
    <t>2.5.1712</t>
  </si>
  <si>
    <t>Стол двойной 1400.2730.750 мм 3056</t>
  </si>
  <si>
    <t>110136000069</t>
  </si>
  <si>
    <t>2.5.1713</t>
  </si>
  <si>
    <t>Стол угловой 1870.2200.750 мм</t>
  </si>
  <si>
    <t>110136000057</t>
  </si>
  <si>
    <t xml:space="preserve">Здание (Многоквартирный дом, Жилой дом) </t>
  </si>
  <si>
    <t>кирпич, этажность - 2, кол-во комнат 33</t>
  </si>
  <si>
    <t xml:space="preserve">Алтайский край, г Яровое, ул 40 лет Октября, д 6 </t>
  </si>
  <si>
    <t>ФЛ</t>
  </si>
  <si>
    <t>22:72:060303:354</t>
  </si>
  <si>
    <t xml:space="preserve">  Квартира, Жилое помещение </t>
  </si>
  <si>
    <t xml:space="preserve">  Алтайский край, г Яровое, кв-л А, д 8, кв 55 </t>
  </si>
  <si>
    <t>22:72:060303:47</t>
  </si>
  <si>
    <t xml:space="preserve">Квартира, Жилое помещение </t>
  </si>
  <si>
    <t xml:space="preserve">Алтайский край, г Яровое, кв-л А, д 10, кв 49 </t>
  </si>
  <si>
    <t>22:72:060303:68</t>
  </si>
  <si>
    <t xml:space="preserve">Алтайский край, г Яровое, кв-л А, д 10, кв 57 </t>
  </si>
  <si>
    <t xml:space="preserve">Алтайский край, г Яровое, кв-л А, д 11, кв 26а </t>
  </si>
  <si>
    <t>22:72:060301:515</t>
  </si>
  <si>
    <t xml:space="preserve">Российская Федерация, Алтайский край, г. Яровое, кв-л. А, д. 24, кв. 39 </t>
  </si>
  <si>
    <t>22:72:060401:154</t>
  </si>
  <si>
    <t xml:space="preserve">Алтайский край, г Яровое, кв-л Б, д 1, кв 17 </t>
  </si>
  <si>
    <t>22:72:060401:73</t>
  </si>
  <si>
    <t xml:space="preserve">Алтайский край, г Яровое, кв-л Б, д 3, кв 53 </t>
  </si>
  <si>
    <t>22:72:060401:107</t>
  </si>
  <si>
    <t xml:space="preserve">Российская Федерация, Алтайский край, г. Яровое, кв-л. Б, д. 3, кв. 67 </t>
  </si>
  <si>
    <t>22:72:060403:673</t>
  </si>
  <si>
    <t xml:space="preserve">Алтайский край, г Яровое, кв-л Б, д 13, кв 54 </t>
  </si>
  <si>
    <t>22:72:060403:287</t>
  </si>
  <si>
    <t xml:space="preserve">Алтайский край, г Яровое, кв-л Б, д 16, кв 9 </t>
  </si>
  <si>
    <t>22:72:060404:563</t>
  </si>
  <si>
    <t xml:space="preserve">Алтайский край, г Яровое, кв-л Б, д 18, кв 43
</t>
  </si>
  <si>
    <t>22:72:060404:414</t>
  </si>
  <si>
    <t xml:space="preserve">Алтайский край, г Яровое, кв-л Б, д 19, кв 79 </t>
  </si>
  <si>
    <t>22:72:060404:467</t>
  </si>
  <si>
    <t xml:space="preserve">Российская Федерация, Алтайский край, г. Яровое, кв-л. Б, д. 20, кв. 16 </t>
  </si>
  <si>
    <t xml:space="preserve">22:72:060404:164 </t>
  </si>
  <si>
    <t xml:space="preserve">Российская Федерация, Алтайский край, г. Яровое, кв-л. Б, д. 22, кв. 34 </t>
  </si>
  <si>
    <t xml:space="preserve">22:72:060404:168 </t>
  </si>
  <si>
    <t xml:space="preserve">Алтайский край, г Яровое, кв-л Б, д 22, кв 51 </t>
  </si>
  <si>
    <t xml:space="preserve">22:72:060404:111 </t>
  </si>
  <si>
    <t xml:space="preserve">Алтайский край, г Яровое, кв-л Б, д 22, пом 3, кв 71 </t>
  </si>
  <si>
    <t>Алтайский край, г Яровое, кв-л Б, д 22, пом 3, кв 73</t>
  </si>
  <si>
    <t>22:72:060404:111</t>
  </si>
  <si>
    <t xml:space="preserve">Алтайский край, г Яровое, кв-л Б, д 22, пом 3, кв 74 </t>
  </si>
  <si>
    <t xml:space="preserve">Алтайский край, г Яровое, кв-л Б, д 22, пом 3, кв 75 </t>
  </si>
  <si>
    <t xml:space="preserve">Алтайский край, г Яровое, кв-л Б, д 22, пом 3, кв 76 </t>
  </si>
  <si>
    <t xml:space="preserve">Алтайский край, г Яровое, кв-л Б, д 22, пом 3, кв 77 </t>
  </si>
  <si>
    <t xml:space="preserve">Алтайский край, г Яровое, кв-л Б, д 22, пом 3, кв 79 </t>
  </si>
  <si>
    <t>Алтайский край, г Яровое, кв-л Б, д 22, пом 3, кв 80</t>
  </si>
  <si>
    <t>22:72:060201:1133</t>
  </si>
  <si>
    <t xml:space="preserve">Алтайский край, г Яровое, кв-л В, д 3, кв 23
</t>
  </si>
  <si>
    <t xml:space="preserve">Алтайский край, г Яровое, кв-л В, д 12, кв 57
</t>
  </si>
  <si>
    <t>22:72:060201:1446</t>
  </si>
  <si>
    <t xml:space="preserve">Алтайский край, г Яровое, кв-л В, д 14, кв 69 </t>
  </si>
  <si>
    <t>22:72:060201:918</t>
  </si>
  <si>
    <t>Алтайский край, г Яровое, кв-л В, д 17, кв 113</t>
  </si>
  <si>
    <t>22:72:060201:919</t>
  </si>
  <si>
    <t>Алтайский край, г Яровое, кв-л В, д 17, кв 117</t>
  </si>
  <si>
    <t>22:72:060201:310</t>
  </si>
  <si>
    <t xml:space="preserve">Алтайский край, г Яровое, кв-л В, д 21, кв 78 </t>
  </si>
  <si>
    <t>22:72:070307:143</t>
  </si>
  <si>
    <t xml:space="preserve">Алтайский край, г Яровое, ул 40 лет Октября, д 2, кв 32 </t>
  </si>
  <si>
    <t>22:72:070307:233</t>
  </si>
  <si>
    <t xml:space="preserve">Алтайский край, г Яровое, ул 40 лет Октября, д 3, кв 38 </t>
  </si>
  <si>
    <t xml:space="preserve">Алтайский край, г Яровое, ул 40 лет Октября, д 5, кв 57 </t>
  </si>
  <si>
    <t>22:72:060402:542</t>
  </si>
  <si>
    <t xml:space="preserve">Российская Федерация, Алтайский край, г. Яровое, ул. 40 лет Октября, д. 7, кв. 91
</t>
  </si>
  <si>
    <t>22:72:060402:428</t>
  </si>
  <si>
    <t xml:space="preserve">Алтайский край, г. Яровое, ул. 40 лет Октября, д. 8, кв. 79 </t>
  </si>
  <si>
    <t xml:space="preserve">  22:72:070602:79</t>
  </si>
  <si>
    <t xml:space="preserve">Алтайский край, г Яровое, ул Ленина, д 6, кв 5 </t>
  </si>
  <si>
    <t>кирпич, этажность - 5 (инв.стоимость 3956,97*132,6=524694,22)</t>
  </si>
  <si>
    <t xml:space="preserve">Алтайский край, г Яровое, кв-л Б, д 15, кв 1а (без учета приватизированной комнаты №3 22:72:060402:825) </t>
  </si>
  <si>
    <t>22:72:060402:141</t>
  </si>
  <si>
    <t xml:space="preserve">Комната, Жилое помещение </t>
  </si>
  <si>
    <t xml:space="preserve">кирпич, этажность - 5 </t>
  </si>
  <si>
    <t xml:space="preserve">Российская Федерация, Алтайский край, г Яровое, кв-л Б, д 15,с. 7, к 214 </t>
  </si>
  <si>
    <t>22:72:060402:142</t>
  </si>
  <si>
    <t xml:space="preserve">  Алтайский край, г Яровое, кв-л Б, д 15, к 7с/214а 
</t>
  </si>
  <si>
    <t>22:72:060402:140</t>
  </si>
  <si>
    <t xml:space="preserve">Алтайский край, г Яровое, кв-л Б, д 15, секция 7, к 216 
</t>
  </si>
  <si>
    <t>22:72:060402:139</t>
  </si>
  <si>
    <t xml:space="preserve">Алтайский край, г Яровое, кв-л Б, д 15, к 7с/218 
</t>
  </si>
  <si>
    <t>22:72:060402:129</t>
  </si>
  <si>
    <t xml:space="preserve">Российская Федерация, Алтайский край, г. Яровое, кв-л Б, д. 15, к. 225, секция 7 
</t>
  </si>
  <si>
    <t>22:72:060402:135</t>
  </si>
  <si>
    <t xml:space="preserve">Российская Федерация, Алтайский край, г. Яровое, кв-л Б, д. 15, к. 226, секция 7 
</t>
  </si>
  <si>
    <t>22:72:060402:132</t>
  </si>
  <si>
    <t xml:space="preserve">  Алтайский край, г Яровое, кв-л Б, д 15, к 7с/231 
</t>
  </si>
  <si>
    <t xml:space="preserve">  22:72:060402:133</t>
  </si>
  <si>
    <t xml:space="preserve">Российская Федерация, Алтайский край, г. Яровое, кв-л. Б, д. 15, к. 7с/233 
</t>
  </si>
  <si>
    <t>22:72:060402:172</t>
  </si>
  <si>
    <t xml:space="preserve">Российская Федерация, Алтайский край, г Яровое, кв-л Б, д 15, секция 3, к 309   
</t>
  </si>
  <si>
    <t xml:space="preserve">  22:72:060402:123</t>
  </si>
  <si>
    <t xml:space="preserve">  Алтайский край, г Яровое, кв-л Б, д 15, к 8с/318 
</t>
  </si>
  <si>
    <t>22:72:060402:112</t>
  </si>
  <si>
    <t xml:space="preserve">Алтайский край, г Яровое, кв-л Б, д 15, к 8с/323  
</t>
  </si>
  <si>
    <t xml:space="preserve">  22:72:060402:116</t>
  </si>
  <si>
    <t xml:space="preserve">  Алтайский край, г Яровое, кв-л Б, д 15, к 8с/331 
</t>
  </si>
  <si>
    <t xml:space="preserve">  22:72:060402:159</t>
  </si>
  <si>
    <t xml:space="preserve">Российская Федерация, Алтайский край, г Яровое, кв-л Б, д 15, с 4, к 409 
</t>
  </si>
  <si>
    <t>22:72:060402:163</t>
  </si>
  <si>
    <t xml:space="preserve">Алтайский край, г Яровое, кв-л Б, д 15, к 4с/417 
</t>
  </si>
  <si>
    <t>22:72:060402:101</t>
  </si>
  <si>
    <t xml:space="preserve">Алтайский край, г Яровое, кв-л Б, д 15, к 9с/427 </t>
  </si>
  <si>
    <t>22:72:060402:155</t>
  </si>
  <si>
    <t xml:space="preserve">Российская Федерация, Алтайский край, г. Яровое, кв-л Б, д. 15, секция 5, ком. 500
</t>
  </si>
  <si>
    <t>22:72:060402:207</t>
  </si>
  <si>
    <t xml:space="preserve">Алтайский край, г Яровое, кв-л Б, д 15, к 5с/501 
</t>
  </si>
  <si>
    <t>22:72:060402:152</t>
  </si>
  <si>
    <t xml:space="preserve">Алтайский край, г Яровое, кв-л Б, д 15, к 5с/506 
</t>
  </si>
  <si>
    <t>22:72:060402:146</t>
  </si>
  <si>
    <t xml:space="preserve">Алтайский край, г Яровое, кв-л Б, д 15, к 5с/511 
</t>
  </si>
  <si>
    <t>22:72:060402:96</t>
  </si>
  <si>
    <t xml:space="preserve">Квартира, Жилое помещение, Комната </t>
  </si>
  <si>
    <t xml:space="preserve">Российская Федерация, Алтайский край, г. Яровое, кв-л Б, д 15, секция 10, к 514 
</t>
  </si>
  <si>
    <t>22:72:060402:95</t>
  </si>
  <si>
    <t xml:space="preserve">  Алтайский край, г Яровое, кв-л Б, д 15, кв 10с/516 
</t>
  </si>
  <si>
    <t>22:72:060402:81</t>
  </si>
  <si>
    <t xml:space="preserve">Российская Федерация, Алтайский край, г. Яровое, кв-л. Б, д. 15, к. 10с/519 
</t>
  </si>
  <si>
    <t xml:space="preserve">  22:72:060402:92</t>
  </si>
  <si>
    <t xml:space="preserve">  Алтайский край, г Яровое, кв-л Б, д 15, к 10с/522 
</t>
  </si>
  <si>
    <t xml:space="preserve">Алтайский край, г. Яровое, ул. 40 лет Октября, д. 13, кв. 4  </t>
  </si>
  <si>
    <t>22:72:060403:702</t>
  </si>
  <si>
    <t xml:space="preserve">Алтайский край, г Яровое, кв-л Б, д 32, к 15 </t>
  </si>
  <si>
    <t>22:72:060403:704</t>
  </si>
  <si>
    <t xml:space="preserve">Алтайский край, г Яровое, кв-л Б, д 32, к 17 </t>
  </si>
  <si>
    <t>22:72:060403:710</t>
  </si>
  <si>
    <t xml:space="preserve">Алтайский край, г Яровое, кв-л Б, д 32, к 23
</t>
  </si>
  <si>
    <t>22:72:060403:722</t>
  </si>
  <si>
    <t xml:space="preserve">Алтайский край, г Яровое, кв-л Б, д 32, к 34 </t>
  </si>
  <si>
    <t>22:72:060403:727</t>
  </si>
  <si>
    <t xml:space="preserve">Алтайский край, г Яровое, кв-л Б, д 32, к 39
</t>
  </si>
  <si>
    <t>22:72:060403:729</t>
  </si>
  <si>
    <t xml:space="preserve">Алтайский край, г Яровое, кв-л Б, д 32, к 41
</t>
  </si>
  <si>
    <t>22:72:060403:732</t>
  </si>
  <si>
    <t xml:space="preserve">  Алтайский край, г Яровое, кв-л Б, д 32, к 44 </t>
  </si>
  <si>
    <t>22:72:060403:734</t>
  </si>
  <si>
    <t xml:space="preserve">  Алтайский край, г Яровое, кв-л Б, д 32, к 46 </t>
  </si>
  <si>
    <t>22:72:060403:736</t>
  </si>
  <si>
    <t xml:space="preserve">  Алтайский край, г Яровое, кв-л Б, д 32, к 48 </t>
  </si>
  <si>
    <t>22:72:060403:748</t>
  </si>
  <si>
    <t xml:space="preserve">Алтайский край, г Яровое, кв-л Б, д 32, к 59 </t>
  </si>
  <si>
    <t>22:72:060403:760</t>
  </si>
  <si>
    <t>Алтайский край, г Яровое, кв-л Б, д 32, к 71</t>
  </si>
  <si>
    <t xml:space="preserve">  22:72:060403:774</t>
  </si>
  <si>
    <t>Алтайский край, г Яровое, кв-л Б, д 32, к 84</t>
  </si>
  <si>
    <t>22:72:060403:779</t>
  </si>
  <si>
    <t>Алтайский край, г Яровое, кв-л Б, д 32, к 89</t>
  </si>
  <si>
    <t>22:72:060403:782</t>
  </si>
  <si>
    <t>Алтайский край, г Яровое, кв-л Б, д 32, к 92</t>
  </si>
  <si>
    <t>22:72:060403:783</t>
  </si>
  <si>
    <t>Алтайский край, г Яровое, кв-л Б, д 32, к 93</t>
  </si>
  <si>
    <t>22:72:060403:766</t>
  </si>
  <si>
    <t xml:space="preserve">Российская Федерация, Алтайский край, г. Яровое, кв-л. Б, д. 32, к. 103 </t>
  </si>
  <si>
    <t>Алтайский край, г Яровое, кв-л Б, д 33, кв 40</t>
  </si>
  <si>
    <t>Алтайский край, г Яровое, кв-л Б, д 33, кв 42</t>
  </si>
  <si>
    <t>Алтайский край, г Яровое, кв-л Б, д 33, кв 76</t>
  </si>
  <si>
    <t xml:space="preserve">  22:72:060403:870</t>
  </si>
  <si>
    <t>Алтайский край, г Яровое, кв-л Б, д 33, кв 113</t>
  </si>
  <si>
    <t>Алтайский край, г Яровое, кв-л Б, д 33, кв 118</t>
  </si>
  <si>
    <t>Алтайский край, г Яровое, кв-л Б, д 33, кв 123</t>
  </si>
  <si>
    <t>Алтайский край, г Яровое, кв-л Б, д 33, кв 127</t>
  </si>
  <si>
    <t>22:72:060403:410</t>
  </si>
  <si>
    <t xml:space="preserve">Алтайский край, г Яровое, кв-л Б, д 33, кв 128 </t>
  </si>
  <si>
    <t>Площадь ЗУ (пропорционально занимаемой  площади в помещениях), кв.м</t>
  </si>
  <si>
    <t>Российская Федерация, Алтайский край, г. Яровое, кв-л В, участок 19</t>
  </si>
  <si>
    <t>Российская Федерация, Алтайский край, г. Яровое, кв-л В,  д.32</t>
  </si>
  <si>
    <t>Российская Федерация, Алтайский край, г. Яровое, кв-л. Б, дом 31</t>
  </si>
  <si>
    <t>Российская Федерация, Алтайский край, г. Яровое, квартал "А", дом 21</t>
  </si>
  <si>
    <t>Российская Федерация, Алтайский край, г. Яровое, ул. Алтайская, дом 39</t>
  </si>
  <si>
    <t>Российская Федерация, Алтайский край, г. Яровое, ул. Заводская, дом 10</t>
  </si>
  <si>
    <t xml:space="preserve">Российская Федерация, Алтайский край, г. Яровое, кв-л А, дом 8 </t>
  </si>
  <si>
    <t>Обслуживание жилого дома</t>
  </si>
  <si>
    <t xml:space="preserve">Российская Федерация, Алтайский край, г. Яровое, кв-л А, дом 10 </t>
  </si>
  <si>
    <t>26А</t>
  </si>
  <si>
    <t xml:space="preserve">Российская Федерация, Алтайский край, г. Яровое, кв-л А, дом 11 </t>
  </si>
  <si>
    <t xml:space="preserve">Российская Федерация, Алтайский край, г. Яровое, кв-л А, дом 24 </t>
  </si>
  <si>
    <t>Российская Федерация, Алтайский край, г. Яровое, кв-л А, кв. А д.13</t>
  </si>
  <si>
    <t xml:space="preserve">Российская Федерация, Алтайский край, г. Яровое, кв-л Б, дом 1 </t>
  </si>
  <si>
    <t>53, 67</t>
  </si>
  <si>
    <t xml:space="preserve">Российская Федерация, Алтайский край, г. Яровое, кв-л Б, дом 3 </t>
  </si>
  <si>
    <t xml:space="preserve">Российская Федерация, Алтайский край, г. Яровое, квартал Б, дом 13 </t>
  </si>
  <si>
    <t xml:space="preserve">Российская Федерация, Алтайский край, г. Яровое, кв-л "Б", дом 16 </t>
  </si>
  <si>
    <t xml:space="preserve">Российская Федерация, Алтайский край, г. Яровое, квартал "Б", дом 18 </t>
  </si>
  <si>
    <t xml:space="preserve">Российская Федерация, Алтайский край, г. Яровое, квартал "Б", дом 19 </t>
  </si>
  <si>
    <t xml:space="preserve">Российская Федерация, Алтайский край, г. Яровое, квартал "Б", д. 20 </t>
  </si>
  <si>
    <t>34, 51, 71, 73, 74, 75, 76, 77, 79, 80</t>
  </si>
  <si>
    <t>Российская Федерация, Алтайский край, г. Яровое, квартал "Б", дом 22,  кв. 3</t>
  </si>
  <si>
    <t xml:space="preserve">Российская Федерация, Алтайский край, г. Яровое, кв-л В, дом 14 </t>
  </si>
  <si>
    <t>113, 117</t>
  </si>
  <si>
    <t xml:space="preserve">Российская Федерация, Алтайский край , г. Яровое, кв-л В, дом 17 </t>
  </si>
  <si>
    <t xml:space="preserve">Российская Федерация, Алтайский край, г. Яровое, кв-л В, дом 21 </t>
  </si>
  <si>
    <t xml:space="preserve">Российская Федерация, Алтайский край, г. Яровое, ул. 40 лет Октября, дом 2 </t>
  </si>
  <si>
    <t xml:space="preserve">Российская Федерация, Алтайский край, г. Яровое, ул. 40 лет Октября, дом 3 </t>
  </si>
  <si>
    <t xml:space="preserve">Российская Федерация, Алтайский край, г. Яровое, ул. 40 лет Октября, дом 5 </t>
  </si>
  <si>
    <t xml:space="preserve">Российская Федерация, Алтайский край, г. Яровое, ул. 40 лет Октября, дом 6 </t>
  </si>
  <si>
    <t xml:space="preserve">Российская Федерация, Алтайский край, г. Яровое, ул. 40 лет Октября, дом 7 </t>
  </si>
  <si>
    <t xml:space="preserve">Российская Федерация, Алтайский край, г. Яровое, ул. 40 лет Октября, дом 8 </t>
  </si>
  <si>
    <t>1а, 214, 214а, 216, 218, 225, 226, 231, 233, 309, 318, 323, 331, 409, 417, 427, 500, 501, 506, 511, 514, 516, 519, 522</t>
  </si>
  <si>
    <t xml:space="preserve">Российская Федерация, Алтайский край, г. Яровое, кв-л Б, дом 15 </t>
  </si>
  <si>
    <t xml:space="preserve">Российская Федерация, Алтайский край, г. Яровое, ул. 40 лет Октября, дом 13 </t>
  </si>
  <si>
    <t>15, 17, 23, 34, 39, 41, 44, 46, 48, 59, 71, 84, 89, 92, 93, 103</t>
  </si>
  <si>
    <t xml:space="preserve">Российская Федерация, Алтайский край, г. Яровое, кв-л Б, дом 32 </t>
  </si>
  <si>
    <t>40, 42, 76, 113, 118, 123, 127, 128</t>
  </si>
  <si>
    <t xml:space="preserve">Российская Федерация, Алтайский край, г. Яровое, кв-л Б, дом 33 </t>
  </si>
  <si>
    <t>Обслуживание здания</t>
  </si>
  <si>
    <t xml:space="preserve">Российская Федерация, Алтайский край, г. Яровое, ул. Пушкина, дом 74  з/у 351/756 доли от общ.S=756 кв.м </t>
  </si>
  <si>
    <t xml:space="preserve">  Российская Федерация, Алтайский край, г. Яровое, ул. Гагарина, дом 9 </t>
  </si>
  <si>
    <t xml:space="preserve">  Российская Федерация, Алтайский край, г. Яровое, ул. Кулундинская, д. 54 </t>
  </si>
  <si>
    <t xml:space="preserve">Российская Федерация, Алтайский край, г. Яровое, ул. Ленина, дом 9 </t>
  </si>
  <si>
    <t xml:space="preserve">Российская Федерация, Алтайский край, г. Яровое, ул. 40 лет Октября, дом 1 д </t>
  </si>
  <si>
    <t xml:space="preserve">  Российская Федерация, Алтайский край, г. Яровое, ул. Гагарина, дом 7 </t>
  </si>
  <si>
    <t xml:space="preserve">  Российская Федерация, Алтайский край, г. Яровое, кв-л А, дом 40 </t>
  </si>
  <si>
    <t xml:space="preserve">Российская Федерация, Алтайский край, г. Яровое, ул. Ленина, дом 9а </t>
  </si>
  <si>
    <t xml:space="preserve">Российская Федерация, Алтайский край, г. Яровое, квартал "А", дом 42 </t>
  </si>
  <si>
    <t>Российская Федерация, Алтайский край, г. Яровое, ул. Гагарина, дом 7 в 15 м по направлению от ориентира</t>
  </si>
  <si>
    <t xml:space="preserve">Российская Федерация, Алтайский край, г. Яровое, ул. Гагарина, дом 14а </t>
  </si>
  <si>
    <t xml:space="preserve">Российская Федерация, Алтайский край, г. Яровое, ул. Гагарина, дом 14б </t>
  </si>
  <si>
    <t xml:space="preserve">Российская Федерация, Алтайский край, г. Яровое, кв-л Б, дом 35 </t>
  </si>
  <si>
    <t xml:space="preserve">Российская Федерация, Алтайский край, г. Яровое, кв-л А, дом 19 </t>
  </si>
  <si>
    <t xml:space="preserve">Российская Федерация, Алтайский край, г. Яровое, ул. Пушкина, дом 2а </t>
  </si>
  <si>
    <t xml:space="preserve">Российская Федерация, Алтайский край, г. Яровое, Садовое общество "Химик-2", ул.10, уч.7 </t>
  </si>
  <si>
    <t xml:space="preserve">Российская Федерация, Алтайский край, г. Яровое, Садовое общество "Химик-2", ул.6, уч.4 </t>
  </si>
  <si>
    <t xml:space="preserve">Российская Федерация, Алтайский край, г. Яровое, кв-л Б, дом 31 </t>
  </si>
  <si>
    <t xml:space="preserve">Российская Федерация, Алтайский край, г. Яровое, ул. Гагарина, 3в </t>
  </si>
  <si>
    <t xml:space="preserve">Российская Федерация, Алтайский край , г. Яровое, ул. Гагарина, дом 1а </t>
  </si>
  <si>
    <t xml:space="preserve">Российская Федерация, Алтайский край, г Яровое, в границах красных линий ул.Барнаульская, Комарова, Кулундинская и грунтовой дороги на жилой массив "Северный" </t>
  </si>
  <si>
    <t xml:space="preserve">Российская Федерация, Алтайский край, г. Яровое, пл. Предзаводская, строение 2/16 </t>
  </si>
  <si>
    <t>Трасса Яровое-Славгород, 5</t>
  </si>
  <si>
    <t>Трасса Яровое-Славгород, строение 3</t>
  </si>
  <si>
    <t xml:space="preserve">Российская Федерация, Алтайский край, г. Яровое, квартал "В", здание ТП -264 </t>
  </si>
  <si>
    <t xml:space="preserve">Российская Федерация, Алтайский край, г. Яровое, кв-л А, здание ТП-255 </t>
  </si>
  <si>
    <t xml:space="preserve">Российская Федерация, Алтайский край, г. Яровое, кв-л А, здание ТП-261 </t>
  </si>
  <si>
    <t xml:space="preserve">Российская Федерация, Алтайский край, г. Яровое, кв-л Б, здание ЦРП-6 </t>
  </si>
  <si>
    <t xml:space="preserve">Российская Федерация, Алтайский край, г. Яровое, ул. Заводская, здание ЦРП-15 </t>
  </si>
  <si>
    <t xml:space="preserve">Российская Федерация, Алтайский край, г. Яровое, кв-л В, здание ЦРП-16 </t>
  </si>
  <si>
    <t xml:space="preserve">Российская Федерация, Алтайский край, г. Яровое, кв-л А, корпус 262-ТП-49 </t>
  </si>
  <si>
    <t>Российская Федерация, Алтайский край, г. Яровое, ул. Сибирская, дом 50</t>
  </si>
  <si>
    <t>Российская Федерация, Алтайский край, город Яровое, квартал "А", 43а</t>
  </si>
  <si>
    <t>Российская Федерация, Алтайский край, г. Яровое, в 8 м на восток от дома 1д по ул. 40 лет Октября</t>
  </si>
  <si>
    <t>Российская Федерация, Алтайский край, г. Яровое, Садовое общество "Химик-2", ул.6, уч.7</t>
  </si>
  <si>
    <t>Российская Федерация, Алтайский край, г. Яровое, ул. Заводская, артезианская скважина фильтовая № 1-103, куст1</t>
  </si>
  <si>
    <t>Российская Федерация, Алтайский край, г. Яровое, ул. Заводская, скважина 4656 (300м), куст 1 а</t>
  </si>
  <si>
    <t>Российская Федерация, Алтайский край, г.Яровое, район СНТ "Химик",  земельный участок №9скв, скважина БР 213</t>
  </si>
  <si>
    <t>Российская Федерация, Алтайский край, городской округ город Яровое, город Яровое, территория СНТ "Химик-1", земельный участок №1скв БР 214</t>
  </si>
  <si>
    <t>Российская Федерация, Алтайский край, г.Яровое, ул.Заводская, куст 2, скважины № 4803, № 4263, № 4264</t>
  </si>
  <si>
    <t>Алтайский край, г.Яровое, ул.Заводская, скважина 4657 (150м), куст 1з</t>
  </si>
  <si>
    <t xml:space="preserve">Российская Федерация, Алтайский край, городской округ город Яровое, ул.Заводская, артезианская скважина фильтровая № 1-360 с павильоном, земельный участок №6скв </t>
  </si>
  <si>
    <t>Российская Федерация, Алтайский край, городской округ город Яровое, город Яровое, территория СНТ "Химик-1", артезианская скважина № 1-96, земельный участок №5скв, куст 5</t>
  </si>
  <si>
    <t>Российская Федерация, Алтайский край, г.Яровое, район СНТ "Химик", артезианская скважина № 1-191 с павильоном</t>
  </si>
  <si>
    <t xml:space="preserve">Российская Федерация, Алтайский край, г.Яровое, ул.Гагарина, артезианская скважина БР 212, куст </t>
  </si>
  <si>
    <t>Российская Федерация, Алтайский край, городской округ город Яровое, город Яровое, территория СНТ "Химик-1", земельный участок №11скв, артезианская скважина № 1-189 с павильоном</t>
  </si>
  <si>
    <t>Российская Федерация, Алтайский край, г. Яровое, район СНТ "Химик", артезианская скважина № 1-190 с павильоном</t>
  </si>
  <si>
    <t>Российская Федерация, Алтайский край, городской округ город Яровое, город Яровое, территория СНТ "Химик-1", земельный участок 15скв, скважина № 4638 (70 м)</t>
  </si>
  <si>
    <t>Российская Федерация, Алтайский край, городской округ город Яровое, город Яровое, территоря СНТ "Химик-1", земельный участок № 8скв, артезианская скважина № 1-337с павильоном</t>
  </si>
  <si>
    <t>Российская Федерация, Алтайский край, городской округ город Яровое, город Яровое, территория СНТ "Химик-1", земельный участок №7скв, артезианская скважина фильтровая № 1-89</t>
  </si>
  <si>
    <t>Российская Федерация, Алтайский край, г. Яровое, район СНТ "Химик", артезианская скважина № 1-606</t>
  </si>
  <si>
    <t>Российская Федерация, Алтайский край, городской округ город Яровое, город Яровое, территория СНТ "Химик-1", земельный участок №2скв, скважина № 4641</t>
  </si>
  <si>
    <t>Российская Федерация, Алтайский край, городской округ город Яровое, город Яровое, территория СНТ "Химик-1", земельный участок №3скв, скважина № 4640</t>
  </si>
  <si>
    <t>Российская Федерация, Алтайский край, городской округ город Яровое, город Яровое, территория СНТ "Химик-1", земельный участок №4скв, скважина № 4639</t>
  </si>
  <si>
    <t>Российская Федерация, Алтайский край, городской округ город Яровое, город Яровое, территория СНТ "Химик-1", земельный участок № 13скв, скважина № 4642 (70 м)</t>
  </si>
  <si>
    <t>Российская Федерация, Алтайский край, г. Яровое, пл. Предзаводская, строение 2/15</t>
  </si>
  <si>
    <t xml:space="preserve">22:72:000000:2 </t>
  </si>
  <si>
    <t>1.1.0327.К</t>
  </si>
  <si>
    <t xml:space="preserve">  22:72:060201:22</t>
  </si>
  <si>
    <t xml:space="preserve">Российская Федерация, Алтайский край, г. Яровое, кв-л В, дом 3 
</t>
  </si>
  <si>
    <t>1.1.0328.К</t>
  </si>
  <si>
    <t>22:72:60201:30</t>
  </si>
  <si>
    <t xml:space="preserve">Российская Федерация, Алтайский край, г. Яровое, кв-л В, дом 12 </t>
  </si>
  <si>
    <t>1.1.0329.К</t>
  </si>
  <si>
    <t xml:space="preserve">  22:72:070602:35</t>
  </si>
  <si>
    <t xml:space="preserve">Российская Федерация, Алтайский край, г. Яровое, ул. Ленина, дом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</si>
</sst>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_р_._-;\-* #,##0.00_р_._-;_-* &quot;-&quot;??_р_._-;_-@_-"/>
    <numFmt numFmtId="165" formatCode="#,##0.0"/>
    <numFmt numFmtId="166" formatCode="0.0"/>
    <numFmt numFmtId="167" formatCode="#,##0.00_ ;\-#,##0.00\ "/>
    <numFmt numFmtId="168" formatCode="0.000"/>
    <numFmt numFmtId="169" formatCode="000000"/>
    <numFmt numFmtId="170" formatCode="d/m/yy;@"/>
    <numFmt numFmtId="171" formatCode="[$-419]mmmm\ yyyy;@"/>
  </numFmts>
  <fonts count="48" x14ac:knownFonts="1">
    <font>
      <sz val="10"/>
      <name val="MS Sans Serif"/>
      <charset val="204"/>
    </font>
    <font>
      <sz val="10"/>
      <name val="MS Sans Serif"/>
      <family val="2"/>
      <charset val="204"/>
    </font>
    <font>
      <sz val="8"/>
      <name val="MS Sans Serif"/>
      <family val="2"/>
      <charset val="204"/>
    </font>
    <font>
      <sz val="10"/>
      <name val="Arial Cyr"/>
      <charset val="204"/>
    </font>
    <font>
      <sz val="8"/>
      <name val="Arial"/>
      <family val="2"/>
      <charset val="204"/>
    </font>
    <font>
      <sz val="8"/>
      <color indexed="81"/>
      <name val="Tahoma"/>
      <family val="2"/>
      <charset val="204"/>
    </font>
    <font>
      <b/>
      <sz val="8"/>
      <color indexed="81"/>
      <name val="Tahoma"/>
      <family val="2"/>
      <charset val="204"/>
    </font>
    <font>
      <sz val="8"/>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MS Sans Serif"/>
      <family val="2"/>
      <charset val="204"/>
    </font>
    <font>
      <b/>
      <sz val="8"/>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4"/>
      <name val="Times New Roman"/>
      <family val="1"/>
      <charset val="204"/>
    </font>
    <font>
      <sz val="14"/>
      <name val="Times New Roman"/>
      <family val="1"/>
      <charset val="204"/>
    </font>
    <font>
      <b/>
      <sz val="9"/>
      <name val="Times New Roman"/>
      <family val="1"/>
      <charset val="204"/>
    </font>
    <font>
      <sz val="12"/>
      <name val="Times New Roman"/>
      <family val="1"/>
      <charset val="204"/>
    </font>
    <font>
      <sz val="8.5"/>
      <name val="Times New Roman"/>
      <family val="1"/>
      <charset val="204"/>
    </font>
    <font>
      <sz val="9"/>
      <color indexed="8"/>
      <name val="Times New Roman"/>
      <family val="1"/>
      <charset val="204"/>
    </font>
    <font>
      <sz val="9"/>
      <color indexed="63"/>
      <name val="Times New Roman"/>
      <family val="1"/>
      <charset val="204"/>
    </font>
    <font>
      <sz val="10"/>
      <name val="MS Sans Serif"/>
      <family val="2"/>
      <charset val="204"/>
    </font>
    <font>
      <sz val="9"/>
      <color rgb="FFFF0000"/>
      <name val="Times New Roman"/>
      <family val="1"/>
      <charset val="204"/>
    </font>
    <font>
      <sz val="7"/>
      <color indexed="63"/>
      <name val="Times New Roman"/>
      <family val="1"/>
      <charset val="204"/>
    </font>
    <font>
      <sz val="10"/>
      <name val="MS Sans Serif"/>
      <charset val="204"/>
    </font>
    <font>
      <sz val="9"/>
      <color theme="1"/>
      <name val="Times New Roman"/>
      <family val="1"/>
      <charset val="204"/>
    </font>
    <font>
      <sz val="7.5"/>
      <name val="Times New Roman"/>
      <family val="1"/>
      <charset val="204"/>
    </font>
    <font>
      <sz val="9"/>
      <color indexed="8"/>
      <name val="Tahoma"/>
      <family val="2"/>
      <charset val="204"/>
    </font>
    <font>
      <sz val="11"/>
      <name val="Times New Roman"/>
      <family val="1"/>
      <charset val="204"/>
    </font>
    <font>
      <b/>
      <sz val="8.5"/>
      <name val="Times New Roman"/>
      <family val="1"/>
      <charset val="204"/>
    </font>
    <font>
      <b/>
      <sz val="1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47">
    <xf numFmtId="0" fontId="0" fillId="0" borderId="0" applyNumberFormat="0" applyFont="0" applyFill="0" applyBorder="0" applyAlignment="0" applyProtection="0">
      <alignment vertical="top"/>
    </xf>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1" fillId="0" borderId="0" applyNumberFormat="0" applyFont="0" applyFill="0" applyBorder="0" applyAlignment="0" applyProtection="0">
      <alignment vertical="top"/>
    </xf>
    <xf numFmtId="0" fontId="21" fillId="3" borderId="0" applyNumberFormat="0" applyBorder="0" applyAlignment="0" applyProtection="0"/>
    <xf numFmtId="0" fontId="22" fillId="0" borderId="0" applyNumberFormat="0" applyFill="0" applyBorder="0" applyAlignment="0" applyProtection="0"/>
    <xf numFmtId="0" fontId="9"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164" fontId="3" fillId="0" borderId="0" applyFont="0" applyFill="0" applyBorder="0" applyAlignment="0" applyProtection="0"/>
    <xf numFmtId="0" fontId="25" fillId="4" borderId="0" applyNumberFormat="0" applyBorder="0" applyAlignment="0" applyProtection="0"/>
    <xf numFmtId="44" fontId="38" fillId="0" borderId="0" applyFont="0" applyFill="0" applyBorder="0" applyAlignment="0" applyProtection="0"/>
    <xf numFmtId="44" fontId="41" fillId="0" borderId="0" applyFont="0" applyFill="0" applyBorder="0" applyAlignment="0" applyProtection="0"/>
    <xf numFmtId="0" fontId="3" fillId="0" borderId="0"/>
  </cellStyleXfs>
  <cellXfs count="704">
    <xf numFmtId="0" fontId="0"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4" fillId="25" borderId="0" xfId="0" applyNumberFormat="1" applyFont="1" applyFill="1" applyBorder="1" applyAlignment="1" applyProtection="1">
      <alignment vertical="top"/>
    </xf>
    <xf numFmtId="0" fontId="0" fillId="25" borderId="0" xfId="0" applyNumberFormat="1" applyFont="1" applyFill="1" applyBorder="1" applyAlignment="1" applyProtection="1">
      <alignment vertical="top"/>
    </xf>
    <xf numFmtId="0" fontId="4" fillId="25" borderId="0" xfId="0" applyNumberFormat="1" applyFont="1" applyFill="1" applyBorder="1" applyAlignment="1" applyProtection="1">
      <alignment horizontal="center" vertical="top"/>
    </xf>
    <xf numFmtId="0" fontId="0" fillId="25" borderId="0"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wrapText="1"/>
    </xf>
    <xf numFmtId="0" fontId="4" fillId="25" borderId="0" xfId="0" applyNumberFormat="1" applyFont="1" applyFill="1" applyBorder="1" applyAlignment="1" applyProtection="1">
      <alignment horizontal="center" vertical="top" wrapText="1"/>
    </xf>
    <xf numFmtId="0" fontId="26" fillId="25" borderId="0" xfId="0" applyNumberFormat="1" applyFont="1" applyFill="1" applyBorder="1" applyAlignment="1" applyProtection="1">
      <alignment vertical="top"/>
    </xf>
    <xf numFmtId="0" fontId="2" fillId="25" borderId="0" xfId="0" applyNumberFormat="1" applyFont="1" applyFill="1" applyBorder="1" applyAlignment="1" applyProtection="1">
      <alignment horizontal="center" vertical="top"/>
    </xf>
    <xf numFmtId="0" fontId="26" fillId="25" borderId="0" xfId="0" applyNumberFormat="1" applyFont="1" applyFill="1" applyBorder="1" applyAlignment="1" applyProtection="1">
      <alignment horizontal="center" vertical="top"/>
    </xf>
    <xf numFmtId="0" fontId="4" fillId="25" borderId="0" xfId="0" applyFont="1" applyFill="1" applyBorder="1" applyAlignment="1">
      <alignment vertical="top" wrapText="1"/>
    </xf>
    <xf numFmtId="0" fontId="4" fillId="25" borderId="0" xfId="0" applyFont="1" applyFill="1" applyBorder="1" applyAlignment="1">
      <alignment horizontal="center" vertical="top" wrapText="1"/>
    </xf>
    <xf numFmtId="0" fontId="2" fillId="25" borderId="0" xfId="0" applyNumberFormat="1" applyFont="1" applyFill="1" applyBorder="1" applyAlignment="1" applyProtection="1">
      <alignment vertical="top"/>
    </xf>
    <xf numFmtId="0" fontId="7" fillId="0" borderId="0" xfId="0" applyNumberFormat="1" applyFont="1" applyFill="1" applyBorder="1" applyAlignment="1" applyProtection="1">
      <alignment vertical="top"/>
    </xf>
    <xf numFmtId="0" fontId="7" fillId="0" borderId="0" xfId="0" applyNumberFormat="1" applyFont="1" applyFill="1" applyBorder="1" applyAlignment="1" applyProtection="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7" fillId="0" borderId="0" xfId="0" applyNumberFormat="1" applyFont="1" applyFill="1" applyBorder="1" applyAlignment="1" applyProtection="1">
      <alignment horizontal="center" vertical="top" wrapText="1"/>
    </xf>
    <xf numFmtId="0" fontId="29" fillId="25" borderId="13" xfId="0" applyNumberFormat="1" applyFont="1" applyFill="1" applyBorder="1" applyAlignment="1" applyProtection="1">
      <alignment horizontal="center" vertical="top"/>
    </xf>
    <xf numFmtId="0" fontId="29" fillId="25" borderId="0" xfId="0" applyNumberFormat="1" applyFont="1" applyFill="1" applyBorder="1" applyAlignment="1" applyProtection="1">
      <alignment vertical="top"/>
    </xf>
    <xf numFmtId="4" fontId="29" fillId="25" borderId="10" xfId="0" applyNumberFormat="1" applyFont="1" applyFill="1" applyBorder="1" applyAlignment="1" applyProtection="1">
      <alignment horizontal="center" vertical="top"/>
    </xf>
    <xf numFmtId="0" fontId="29" fillId="25" borderId="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2" fillId="25" borderId="0" xfId="0" applyNumberFormat="1" applyFont="1" applyFill="1" applyBorder="1" applyAlignment="1" applyProtection="1">
      <alignment vertical="top"/>
    </xf>
    <xf numFmtId="0" fontId="31" fillId="25" borderId="0" xfId="0" applyNumberFormat="1" applyFont="1" applyFill="1" applyBorder="1" applyAlignment="1" applyProtection="1">
      <alignment vertical="top"/>
    </xf>
    <xf numFmtId="0" fontId="28"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horizontal="center" vertical="top"/>
    </xf>
    <xf numFmtId="0" fontId="7" fillId="25" borderId="14" xfId="0" applyNumberFormat="1" applyFont="1" applyFill="1" applyBorder="1" applyAlignment="1" applyProtection="1">
      <alignment vertical="top" wrapText="1"/>
    </xf>
    <xf numFmtId="0" fontId="7" fillId="25" borderId="15" xfId="0" applyNumberFormat="1" applyFont="1" applyFill="1" applyBorder="1" applyAlignment="1" applyProtection="1">
      <alignment horizontal="center" vertical="top"/>
    </xf>
    <xf numFmtId="0" fontId="7" fillId="25" borderId="13" xfId="0" applyNumberFormat="1" applyFont="1" applyFill="1" applyBorder="1" applyAlignment="1" applyProtection="1">
      <alignment horizontal="center" vertical="top"/>
    </xf>
    <xf numFmtId="165" fontId="29" fillId="25" borderId="10" xfId="0" applyNumberFormat="1" applyFont="1" applyFill="1" applyBorder="1" applyAlignment="1" applyProtection="1">
      <alignment horizontal="center" vertical="top"/>
    </xf>
    <xf numFmtId="165" fontId="29" fillId="25" borderId="0" xfId="0" applyNumberFormat="1" applyFont="1" applyFill="1" applyBorder="1" applyAlignment="1" applyProtection="1">
      <alignment horizontal="center" vertical="top"/>
    </xf>
    <xf numFmtId="0" fontId="7" fillId="0" borderId="0" xfId="0" applyFont="1" applyFill="1" applyAlignment="1">
      <alignment horizontal="center"/>
    </xf>
    <xf numFmtId="0" fontId="28" fillId="0" borderId="0" xfId="0" applyNumberFormat="1" applyFont="1" applyFill="1" applyBorder="1" applyAlignment="1" applyProtection="1">
      <alignment horizontal="center" vertical="top"/>
    </xf>
    <xf numFmtId="0" fontId="29" fillId="0" borderId="0" xfId="0" applyNumberFormat="1" applyFont="1" applyFill="1" applyBorder="1" applyAlignment="1" applyProtection="1">
      <alignment horizontal="center" vertical="top"/>
    </xf>
    <xf numFmtId="0" fontId="28" fillId="0" borderId="0" xfId="0" applyNumberFormat="1" applyFont="1" applyFill="1" applyBorder="1" applyAlignment="1" applyProtection="1">
      <alignment vertical="top"/>
    </xf>
    <xf numFmtId="0" fontId="29" fillId="0" borderId="0" xfId="0" applyNumberFormat="1" applyFont="1" applyFill="1" applyBorder="1" applyAlignment="1" applyProtection="1">
      <alignment vertical="top"/>
    </xf>
    <xf numFmtId="0" fontId="34" fillId="25" borderId="0" xfId="0" applyNumberFormat="1" applyFont="1" applyFill="1" applyBorder="1" applyAlignment="1" applyProtection="1">
      <alignment horizontal="left" vertical="top"/>
    </xf>
    <xf numFmtId="0" fontId="28" fillId="25" borderId="0" xfId="0" applyNumberFormat="1" applyFont="1" applyFill="1" applyBorder="1" applyAlignment="1" applyProtection="1">
      <alignment horizontal="left" vertical="top"/>
    </xf>
    <xf numFmtId="0" fontId="8"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left" vertical="top" wrapText="1"/>
    </xf>
    <xf numFmtId="49"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left" vertical="top"/>
    </xf>
    <xf numFmtId="0" fontId="30" fillId="25" borderId="10" xfId="36" applyNumberFormat="1" applyFont="1" applyFill="1" applyBorder="1" applyAlignment="1" applyProtection="1">
      <alignment horizontal="center" vertical="top" wrapText="1"/>
    </xf>
    <xf numFmtId="14" fontId="30" fillId="25" borderId="10" xfId="0" applyNumberFormat="1" applyFont="1" applyFill="1" applyBorder="1" applyAlignment="1" applyProtection="1">
      <alignment horizontal="center" vertical="top" wrapText="1"/>
    </xf>
    <xf numFmtId="2" fontId="30" fillId="25" borderId="10" xfId="0" applyNumberFormat="1" applyFont="1" applyFill="1" applyBorder="1" applyAlignment="1" applyProtection="1">
      <alignment horizontal="center" vertical="top"/>
    </xf>
    <xf numFmtId="14" fontId="30" fillId="25" borderId="10" xfId="0" applyNumberFormat="1" applyFont="1" applyFill="1" applyBorder="1" applyAlignment="1" applyProtection="1">
      <alignment horizontal="center" vertical="top"/>
    </xf>
    <xf numFmtId="2" fontId="30" fillId="25" borderId="10" xfId="0" applyNumberFormat="1" applyFont="1" applyFill="1" applyBorder="1" applyAlignment="1" applyProtection="1">
      <alignment horizontal="center" vertical="top" wrapText="1"/>
    </xf>
    <xf numFmtId="49" fontId="30" fillId="25" borderId="10" xfId="0" applyNumberFormat="1" applyFont="1" applyFill="1" applyBorder="1" applyAlignment="1" applyProtection="1">
      <alignment horizontal="center" vertical="top" wrapText="1"/>
    </xf>
    <xf numFmtId="0" fontId="30" fillId="25" borderId="16" xfId="0" applyFont="1" applyFill="1" applyBorder="1" applyAlignment="1">
      <alignment horizontal="center" vertical="top" wrapText="1"/>
    </xf>
    <xf numFmtId="14" fontId="30" fillId="25" borderId="10" xfId="0" applyNumberFormat="1" applyFont="1" applyFill="1" applyBorder="1" applyAlignment="1">
      <alignment horizontal="center" vertical="top" wrapText="1"/>
    </xf>
    <xf numFmtId="0" fontId="30" fillId="25" borderId="10" xfId="0" applyFont="1" applyFill="1" applyBorder="1" applyAlignment="1">
      <alignment horizontal="center" vertical="top" wrapText="1"/>
    </xf>
    <xf numFmtId="0" fontId="30" fillId="25" borderId="0" xfId="0" applyNumberFormat="1" applyFont="1" applyFill="1" applyBorder="1" applyAlignment="1" applyProtection="1">
      <alignment horizontal="center" vertical="top" wrapText="1"/>
    </xf>
    <xf numFmtId="49" fontId="30" fillId="25" borderId="10" xfId="0" applyNumberFormat="1" applyFont="1" applyFill="1" applyBorder="1" applyAlignment="1" applyProtection="1">
      <alignment horizontal="left" vertical="top" wrapText="1"/>
    </xf>
    <xf numFmtId="0" fontId="30" fillId="25" borderId="11" xfId="0" applyFont="1" applyFill="1" applyBorder="1" applyAlignment="1">
      <alignment horizontal="left" vertical="top" wrapText="1"/>
    </xf>
    <xf numFmtId="0" fontId="30" fillId="25" borderId="10" xfId="0" applyFont="1" applyFill="1" applyBorder="1" applyAlignment="1">
      <alignment horizontal="left" vertical="top" wrapText="1"/>
    </xf>
    <xf numFmtId="2" fontId="30" fillId="25" borderId="16" xfId="0" applyNumberFormat="1" applyFont="1" applyFill="1" applyBorder="1" applyAlignment="1">
      <alignment horizontal="center" vertical="top" wrapText="1"/>
    </xf>
    <xf numFmtId="0" fontId="30" fillId="25" borderId="11" xfId="0" applyFont="1" applyFill="1" applyBorder="1" applyAlignment="1">
      <alignment vertical="top" wrapText="1"/>
    </xf>
    <xf numFmtId="2" fontId="30" fillId="25" borderId="10" xfId="0" applyNumberFormat="1" applyFont="1" applyFill="1" applyBorder="1" applyAlignment="1">
      <alignment horizontal="center" vertical="top" wrapText="1"/>
    </xf>
    <xf numFmtId="0" fontId="30" fillId="25" borderId="10" xfId="0" applyNumberFormat="1" applyFont="1" applyFill="1" applyBorder="1" applyAlignment="1">
      <alignment horizontal="left" vertical="top" wrapText="1"/>
    </xf>
    <xf numFmtId="0" fontId="30" fillId="25" borderId="12" xfId="0" applyFont="1" applyFill="1" applyBorder="1" applyAlignment="1">
      <alignment vertical="top" wrapText="1"/>
    </xf>
    <xf numFmtId="0" fontId="30" fillId="25" borderId="17" xfId="0" applyFont="1" applyFill="1" applyBorder="1" applyAlignment="1">
      <alignment vertical="top" wrapText="1"/>
    </xf>
    <xf numFmtId="0" fontId="30" fillId="25" borderId="13" xfId="0" applyFont="1" applyFill="1" applyBorder="1" applyAlignment="1">
      <alignment vertical="top" wrapText="1"/>
    </xf>
    <xf numFmtId="0" fontId="7" fillId="24" borderId="0" xfId="0" applyNumberFormat="1" applyFont="1" applyFill="1" applyBorder="1" applyAlignment="1" applyProtection="1">
      <alignment horizontal="center" vertical="top"/>
    </xf>
    <xf numFmtId="0" fontId="29" fillId="24" borderId="0" xfId="0" applyNumberFormat="1" applyFont="1" applyFill="1" applyBorder="1" applyAlignment="1" applyProtection="1">
      <alignment horizontal="center" vertical="top"/>
    </xf>
    <xf numFmtId="0" fontId="7" fillId="0" borderId="10" xfId="0" applyNumberFormat="1" applyFont="1" applyFill="1" applyBorder="1" applyAlignment="1" applyProtection="1">
      <alignment horizontal="center" vertical="top"/>
    </xf>
    <xf numFmtId="0" fontId="7"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vertical="top" wrapText="1"/>
    </xf>
    <xf numFmtId="0" fontId="8" fillId="0" borderId="0" xfId="0" applyNumberFormat="1" applyFont="1" applyFill="1" applyBorder="1" applyAlignment="1" applyProtection="1">
      <alignment vertical="top"/>
    </xf>
    <xf numFmtId="0" fontId="30" fillId="0" borderId="0" xfId="0" applyNumberFormat="1" applyFont="1" applyFill="1" applyBorder="1" applyAlignment="1" applyProtection="1">
      <alignment vertical="top"/>
    </xf>
    <xf numFmtId="0" fontId="30" fillId="25" borderId="10" xfId="0" applyNumberFormat="1" applyFont="1" applyFill="1" applyBorder="1" applyAlignment="1" applyProtection="1">
      <alignment vertical="top"/>
    </xf>
    <xf numFmtId="0" fontId="30" fillId="0" borderId="10" xfId="0" applyNumberFormat="1" applyFont="1" applyFill="1" applyBorder="1" applyAlignment="1" applyProtection="1">
      <alignment vertical="top"/>
    </xf>
    <xf numFmtId="0" fontId="30" fillId="25" borderId="10" xfId="0" applyFont="1" applyFill="1" applyBorder="1" applyAlignment="1">
      <alignment vertical="top" wrapText="1"/>
    </xf>
    <xf numFmtId="0" fontId="30" fillId="25" borderId="10" xfId="0" applyNumberFormat="1" applyFont="1" applyFill="1" applyBorder="1" applyAlignment="1">
      <alignment horizontal="center" vertical="top" wrapText="1"/>
    </xf>
    <xf numFmtId="49" fontId="30" fillId="0" borderId="10" xfId="0" applyNumberFormat="1" applyFont="1" applyFill="1" applyBorder="1" applyAlignment="1" applyProtection="1">
      <alignment horizontal="center" vertical="top"/>
    </xf>
    <xf numFmtId="0" fontId="30" fillId="25" borderId="10" xfId="0" applyFont="1" applyFill="1" applyBorder="1" applyAlignment="1">
      <alignment horizontal="center" wrapText="1"/>
    </xf>
    <xf numFmtId="0" fontId="30" fillId="25" borderId="10" xfId="0" applyFont="1" applyFill="1" applyBorder="1" applyAlignment="1">
      <alignment horizontal="center" vertical="top"/>
    </xf>
    <xf numFmtId="0" fontId="30" fillId="25" borderId="10" xfId="0" applyNumberFormat="1" applyFont="1" applyFill="1" applyBorder="1" applyAlignment="1" applyProtection="1">
      <alignment vertical="top" wrapText="1"/>
    </xf>
    <xf numFmtId="0" fontId="30" fillId="25" borderId="17" xfId="0" applyNumberFormat="1" applyFont="1" applyFill="1" applyBorder="1" applyAlignment="1" applyProtection="1">
      <alignment vertical="top" wrapText="1"/>
    </xf>
    <xf numFmtId="0" fontId="30" fillId="25" borderId="13" xfId="0" applyNumberFormat="1" applyFont="1" applyFill="1" applyBorder="1" applyAlignment="1" applyProtection="1">
      <alignment vertical="top" wrapText="1"/>
    </xf>
    <xf numFmtId="0" fontId="34" fillId="24" borderId="0" xfId="0" applyNumberFormat="1" applyFont="1" applyFill="1" applyBorder="1" applyAlignment="1" applyProtection="1">
      <alignment vertical="top"/>
    </xf>
    <xf numFmtId="0" fontId="33" fillId="25" borderId="10" xfId="0" applyNumberFormat="1" applyFont="1" applyFill="1" applyBorder="1" applyAlignment="1" applyProtection="1">
      <alignment horizontal="left" vertical="top" wrapText="1"/>
    </xf>
    <xf numFmtId="49" fontId="7" fillId="0" borderId="0" xfId="0" applyNumberFormat="1" applyFont="1" applyFill="1" applyBorder="1" applyAlignment="1">
      <alignment horizontal="center" vertical="top" wrapText="1"/>
    </xf>
    <xf numFmtId="0" fontId="33" fillId="25" borderId="10" xfId="0" applyNumberFormat="1" applyFont="1" applyFill="1" applyBorder="1" applyAlignment="1" applyProtection="1">
      <alignment horizontal="center" vertical="top"/>
    </xf>
    <xf numFmtId="0" fontId="30" fillId="25" borderId="12" xfId="0" applyNumberFormat="1" applyFont="1" applyFill="1" applyBorder="1" applyAlignment="1" applyProtection="1">
      <alignment vertical="top"/>
    </xf>
    <xf numFmtId="0" fontId="34" fillId="0" borderId="0" xfId="0" applyNumberFormat="1" applyFont="1" applyFill="1" applyBorder="1" applyAlignment="1" applyProtection="1">
      <alignment vertical="top"/>
    </xf>
    <xf numFmtId="0" fontId="30" fillId="0" borderId="10" xfId="0" applyNumberFormat="1" applyFont="1" applyFill="1" applyBorder="1" applyAlignment="1" applyProtection="1">
      <alignment horizontal="left" vertical="top" wrapText="1"/>
    </xf>
    <xf numFmtId="0" fontId="30" fillId="25" borderId="12" xfId="0" applyNumberFormat="1" applyFont="1" applyFill="1" applyBorder="1" applyAlignment="1" applyProtection="1">
      <alignment vertical="top" wrapText="1"/>
    </xf>
    <xf numFmtId="49" fontId="7" fillId="0" borderId="0" xfId="0" applyNumberFormat="1" applyFont="1" applyFill="1" applyBorder="1" applyAlignment="1" applyProtection="1">
      <alignment horizontal="center" vertical="top"/>
    </xf>
    <xf numFmtId="0" fontId="34"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xf numFmtId="165" fontId="30" fillId="0" borderId="10" xfId="0" applyNumberFormat="1" applyFont="1" applyFill="1" applyBorder="1" applyAlignment="1" applyProtection="1">
      <alignment horizontal="center" vertical="top"/>
    </xf>
    <xf numFmtId="165" fontId="30" fillId="0" borderId="10" xfId="0" applyNumberFormat="1" applyFont="1" applyFill="1" applyBorder="1" applyAlignment="1" applyProtection="1">
      <alignment horizontal="center" vertical="top" wrapText="1"/>
    </xf>
    <xf numFmtId="0" fontId="30" fillId="0" borderId="0" xfId="0" applyFont="1" applyFill="1" applyBorder="1" applyAlignment="1">
      <alignment horizontal="center"/>
    </xf>
    <xf numFmtId="0" fontId="30" fillId="25" borderId="0" xfId="0" applyNumberFormat="1" applyFont="1" applyFill="1" applyBorder="1" applyAlignment="1" applyProtection="1">
      <alignment vertical="top" wrapText="1"/>
    </xf>
    <xf numFmtId="0" fontId="30" fillId="25" borderId="21" xfId="0" applyNumberFormat="1" applyFont="1" applyFill="1" applyBorder="1" applyAlignment="1" applyProtection="1">
      <alignment vertical="top" wrapText="1"/>
    </xf>
    <xf numFmtId="0" fontId="30" fillId="25" borderId="13" xfId="0" applyNumberFormat="1" applyFont="1" applyFill="1" applyBorder="1" applyAlignment="1" applyProtection="1">
      <alignment vertical="top"/>
    </xf>
    <xf numFmtId="49" fontId="30" fillId="25" borderId="10" xfId="0" applyNumberFormat="1" applyFont="1" applyFill="1" applyBorder="1" applyAlignment="1" applyProtection="1">
      <alignment vertical="top" wrapText="1"/>
    </xf>
    <xf numFmtId="0" fontId="33" fillId="25" borderId="10" xfId="0" applyNumberFormat="1" applyFont="1" applyFill="1" applyBorder="1" applyAlignment="1" applyProtection="1">
      <alignment horizontal="center" vertical="top" wrapText="1"/>
    </xf>
    <xf numFmtId="0" fontId="29" fillId="25" borderId="0" xfId="0" applyNumberFormat="1" applyFont="1" applyFill="1" applyBorder="1" applyAlignment="1" applyProtection="1">
      <alignment horizontal="center" vertical="top" wrapText="1"/>
    </xf>
    <xf numFmtId="165" fontId="30" fillId="25" borderId="10" xfId="0" applyNumberFormat="1" applyFont="1" applyFill="1" applyBorder="1" applyAlignment="1" applyProtection="1">
      <alignment horizontal="center" vertical="top"/>
    </xf>
    <xf numFmtId="2" fontId="33" fillId="25" borderId="10" xfId="0" applyNumberFormat="1" applyFont="1" applyFill="1" applyBorder="1" applyAlignment="1" applyProtection="1">
      <alignment horizontal="center" vertical="top"/>
    </xf>
    <xf numFmtId="49" fontId="30" fillId="25" borderId="10" xfId="0" applyNumberFormat="1" applyFont="1" applyFill="1" applyBorder="1" applyAlignment="1" applyProtection="1">
      <alignment horizontal="center" vertical="center" wrapText="1"/>
    </xf>
    <xf numFmtId="165" fontId="30" fillId="25" borderId="10" xfId="0" applyNumberFormat="1" applyFont="1" applyFill="1" applyBorder="1" applyAlignment="1" applyProtection="1">
      <alignment horizontal="center" vertical="top" wrapText="1"/>
    </xf>
    <xf numFmtId="0" fontId="36" fillId="25" borderId="10" xfId="0" applyFont="1" applyFill="1" applyBorder="1" applyAlignment="1">
      <alignment horizontal="left" vertical="center" wrapText="1"/>
    </xf>
    <xf numFmtId="0" fontId="29" fillId="25" borderId="0" xfId="0" applyFont="1" applyFill="1" applyBorder="1" applyAlignment="1">
      <alignment horizontal="center"/>
    </xf>
    <xf numFmtId="0" fontId="29" fillId="25" borderId="0" xfId="0" applyFont="1" applyFill="1" applyBorder="1" applyAlignment="1"/>
    <xf numFmtId="0" fontId="30" fillId="25" borderId="10" xfId="0" applyFont="1" applyFill="1" applyBorder="1" applyAlignment="1"/>
    <xf numFmtId="0" fontId="30" fillId="25" borderId="0" xfId="0" applyFont="1" applyFill="1" applyBorder="1" applyAlignment="1"/>
    <xf numFmtId="1" fontId="30" fillId="25" borderId="10" xfId="0" applyNumberFormat="1" applyFont="1" applyFill="1" applyBorder="1" applyAlignment="1">
      <alignment horizontal="center" vertical="top"/>
    </xf>
    <xf numFmtId="4" fontId="30" fillId="25" borderId="10" xfId="0" applyNumberFormat="1" applyFont="1" applyFill="1" applyBorder="1" applyAlignment="1">
      <alignment horizontal="center" vertical="top"/>
    </xf>
    <xf numFmtId="1" fontId="30" fillId="25" borderId="10" xfId="0" applyNumberFormat="1" applyFont="1" applyFill="1" applyBorder="1" applyAlignment="1">
      <alignment horizontal="center" vertical="top" wrapText="1"/>
    </xf>
    <xf numFmtId="4" fontId="30" fillId="25" borderId="10" xfId="0" applyNumberFormat="1" applyFont="1" applyFill="1" applyBorder="1" applyAlignment="1">
      <alignment horizontal="center" vertical="top" wrapText="1"/>
    </xf>
    <xf numFmtId="0" fontId="30" fillId="25" borderId="10" xfId="0" applyNumberFormat="1" applyFont="1" applyFill="1" applyBorder="1" applyAlignment="1">
      <alignment horizontal="center" vertical="top"/>
    </xf>
    <xf numFmtId="0" fontId="30" fillId="25" borderId="0" xfId="0" applyFont="1" applyFill="1" applyBorder="1" applyAlignment="1">
      <alignment vertical="top" wrapText="1"/>
    </xf>
    <xf numFmtId="0" fontId="7" fillId="25" borderId="0" xfId="0" applyNumberFormat="1" applyFont="1" applyFill="1" applyBorder="1" applyAlignment="1"/>
    <xf numFmtId="0" fontId="27" fillId="25" borderId="0" xfId="0" applyNumberFormat="1" applyFont="1" applyFill="1" applyBorder="1" applyAlignment="1" applyProtection="1">
      <alignment horizontal="center" vertical="top"/>
    </xf>
    <xf numFmtId="0" fontId="7" fillId="25" borderId="0" xfId="0" applyFont="1" applyFill="1" applyBorder="1" applyAlignment="1"/>
    <xf numFmtId="0" fontId="7" fillId="25" borderId="0" xfId="0" applyFont="1" applyFill="1" applyBorder="1" applyAlignment="1">
      <alignment horizontal="center"/>
    </xf>
    <xf numFmtId="0" fontId="7" fillId="25" borderId="0" xfId="0" applyNumberFormat="1" applyFont="1" applyFill="1" applyBorder="1" applyAlignment="1" applyProtection="1">
      <alignment horizontal="center" vertical="top" wrapText="1"/>
    </xf>
    <xf numFmtId="4" fontId="7" fillId="25" borderId="0" xfId="0" applyNumberFormat="1" applyFont="1" applyFill="1" applyBorder="1" applyAlignment="1"/>
    <xf numFmtId="0" fontId="30" fillId="25" borderId="10" xfId="0" applyFont="1" applyFill="1" applyBorder="1" applyAlignment="1">
      <alignment vertical="top"/>
    </xf>
    <xf numFmtId="0" fontId="30" fillId="0" borderId="10" xfId="0" applyNumberFormat="1" applyFont="1" applyFill="1" applyBorder="1" applyAlignment="1" applyProtection="1">
      <alignment horizontal="center" vertical="top"/>
    </xf>
    <xf numFmtId="0" fontId="30" fillId="24" borderId="10" xfId="0" applyNumberFormat="1" applyFont="1" applyFill="1" applyBorder="1" applyAlignment="1" applyProtection="1">
      <alignment horizontal="center" vertical="top"/>
    </xf>
    <xf numFmtId="0" fontId="33" fillId="25" borderId="10" xfId="0" applyFont="1" applyFill="1" applyBorder="1" applyAlignment="1">
      <alignment horizontal="center" vertical="top" wrapText="1"/>
    </xf>
    <xf numFmtId="0" fontId="33" fillId="25" borderId="0" xfId="0" applyNumberFormat="1" applyFont="1" applyFill="1" applyBorder="1" applyAlignment="1" applyProtection="1">
      <alignment vertical="top"/>
    </xf>
    <xf numFmtId="14" fontId="30" fillId="25" borderId="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vertical="center" wrapText="1"/>
    </xf>
    <xf numFmtId="14" fontId="30" fillId="25" borderId="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8" fillId="25" borderId="0" xfId="0" applyNumberFormat="1" applyFont="1" applyFill="1" applyBorder="1" applyAlignment="1" applyProtection="1">
      <alignment horizontal="center" vertical="top"/>
    </xf>
    <xf numFmtId="0" fontId="30" fillId="0" borderId="0" xfId="0" applyNumberFormat="1" applyFont="1" applyFill="1" applyBorder="1" applyAlignment="1" applyProtection="1">
      <alignment vertical="top"/>
    </xf>
    <xf numFmtId="0" fontId="36" fillId="25" borderId="10" xfId="0" applyFont="1" applyFill="1" applyBorder="1" applyAlignment="1">
      <alignment horizontal="left" vertical="top" wrapText="1"/>
    </xf>
    <xf numFmtId="0" fontId="30" fillId="25" borderId="0" xfId="0" applyNumberFormat="1" applyFont="1" applyFill="1" applyBorder="1" applyAlignment="1" applyProtection="1">
      <alignment vertical="top"/>
    </xf>
    <xf numFmtId="0" fontId="30" fillId="25" borderId="0" xfId="0" applyFont="1" applyFill="1" applyBorder="1" applyAlignment="1">
      <alignment horizontal="left" vertical="top" wrapText="1"/>
    </xf>
    <xf numFmtId="0" fontId="30" fillId="25" borderId="0" xfId="0" applyFont="1" applyFill="1" applyBorder="1" applyAlignment="1">
      <alignment horizontal="center" vertical="top" wrapText="1"/>
    </xf>
    <xf numFmtId="0" fontId="30" fillId="25" borderId="0" xfId="0" applyNumberFormat="1" applyFont="1" applyFill="1" applyBorder="1" applyAlignment="1" applyProtection="1">
      <alignment horizontal="left" vertical="top" wrapText="1"/>
    </xf>
    <xf numFmtId="0" fontId="32" fillId="25" borderId="0" xfId="0" applyNumberFormat="1" applyFont="1" applyFill="1" applyBorder="1" applyAlignment="1" applyProtection="1">
      <alignment horizontal="center" vertical="top"/>
    </xf>
    <xf numFmtId="0" fontId="30" fillId="25" borderId="0" xfId="0" applyFont="1" applyFill="1" applyBorder="1" applyAlignment="1">
      <alignment vertical="top"/>
    </xf>
    <xf numFmtId="0" fontId="30" fillId="25" borderId="0" xfId="0" applyFont="1" applyFill="1" applyBorder="1" applyAlignment="1">
      <alignment horizontal="center"/>
    </xf>
    <xf numFmtId="0" fontId="30" fillId="0" borderId="10" xfId="0" applyNumberFormat="1" applyFont="1" applyFill="1" applyBorder="1" applyAlignment="1" applyProtection="1">
      <alignment horizontal="center" vertical="top" wrapText="1"/>
    </xf>
    <xf numFmtId="0" fontId="28" fillId="25" borderId="0" xfId="0" applyNumberFormat="1" applyFont="1" applyFill="1" applyBorder="1" applyAlignment="1" applyProtection="1">
      <alignment horizontal="center" vertical="top"/>
    </xf>
    <xf numFmtId="0" fontId="29" fillId="25" borderId="0" xfId="0" applyNumberFormat="1" applyFont="1" applyFill="1" applyBorder="1" applyAlignment="1" applyProtection="1">
      <alignment horizontal="left" vertical="top"/>
    </xf>
    <xf numFmtId="49" fontId="30" fillId="25" borderId="0" xfId="0" applyNumberFormat="1" applyFont="1" applyFill="1" applyBorder="1" applyAlignment="1" applyProtection="1">
      <alignment horizontal="center" vertical="top"/>
    </xf>
    <xf numFmtId="49" fontId="30" fillId="25" borderId="0" xfId="0" applyNumberFormat="1" applyFont="1" applyFill="1" applyBorder="1" applyAlignment="1" applyProtection="1">
      <alignment horizontal="center" vertical="top" wrapText="1"/>
    </xf>
    <xf numFmtId="49" fontId="30" fillId="25" borderId="10" xfId="0" applyNumberFormat="1" applyFont="1" applyFill="1" applyBorder="1" applyAlignment="1" applyProtection="1">
      <alignment vertical="top"/>
    </xf>
    <xf numFmtId="0" fontId="7" fillId="25" borderId="0" xfId="0" applyNumberFormat="1" applyFont="1" applyFill="1" applyBorder="1" applyAlignment="1" applyProtection="1">
      <alignment vertical="top" wrapText="1"/>
    </xf>
    <xf numFmtId="1" fontId="30" fillId="25" borderId="13"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3" fillId="25" borderId="10" xfId="0" applyNumberFormat="1" applyFont="1" applyFill="1" applyBorder="1" applyAlignment="1" applyProtection="1">
      <alignment vertical="top" wrapText="1"/>
    </xf>
    <xf numFmtId="0" fontId="30" fillId="25" borderId="10" xfId="0"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0" fontId="7" fillId="25" borderId="0" xfId="0" applyFont="1" applyFill="1" applyBorder="1" applyAlignment="1">
      <alignment vertical="top" wrapText="1"/>
    </xf>
    <xf numFmtId="0" fontId="7" fillId="25" borderId="0" xfId="0" applyFont="1" applyFill="1" applyBorder="1" applyAlignment="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49" fontId="33" fillId="25" borderId="10" xfId="0" applyNumberFormat="1" applyFont="1" applyFill="1" applyBorder="1" applyAlignment="1" applyProtection="1">
      <alignment horizontal="center" vertical="center" wrapText="1"/>
    </xf>
    <xf numFmtId="2" fontId="33"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center" wrapText="1"/>
    </xf>
    <xf numFmtId="0" fontId="30" fillId="25" borderId="11" xfId="0" applyNumberFormat="1" applyFont="1" applyFill="1" applyBorder="1" applyAlignment="1" applyProtection="1">
      <alignment vertical="top" wrapText="1"/>
    </xf>
    <xf numFmtId="14" fontId="30" fillId="25" borderId="13" xfId="0" applyNumberFormat="1" applyFont="1" applyFill="1" applyBorder="1" applyAlignment="1" applyProtection="1">
      <alignment horizontal="center" vertical="top"/>
    </xf>
    <xf numFmtId="14" fontId="30" fillId="25" borderId="13"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12" xfId="0" applyNumberFormat="1" applyFont="1" applyFill="1" applyBorder="1" applyAlignment="1" applyProtection="1">
      <alignment horizontal="center" vertical="top"/>
    </xf>
    <xf numFmtId="0" fontId="30" fillId="25" borderId="17" xfId="0" applyNumberFormat="1" applyFont="1" applyFill="1" applyBorder="1" applyAlignment="1" applyProtection="1">
      <alignment horizontal="center" vertical="top"/>
    </xf>
    <xf numFmtId="0" fontId="30" fillId="25" borderId="13"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xf>
    <xf numFmtId="0" fontId="30" fillId="25" borderId="10" xfId="0" applyNumberFormat="1" applyFont="1" applyFill="1" applyBorder="1" applyAlignment="1" applyProtection="1">
      <alignment wrapText="1"/>
    </xf>
    <xf numFmtId="0" fontId="30" fillId="25" borderId="10" xfId="0" applyNumberFormat="1" applyFont="1" applyFill="1" applyBorder="1" applyAlignment="1" applyProtection="1">
      <alignment horizontal="center" wrapText="1"/>
    </xf>
    <xf numFmtId="0" fontId="30" fillId="25" borderId="10" xfId="0" applyNumberFormat="1" applyFont="1" applyFill="1" applyBorder="1" applyAlignment="1" applyProtection="1">
      <alignment horizontal="left" wrapText="1"/>
    </xf>
    <xf numFmtId="166" fontId="30" fillId="25" borderId="10" xfId="0" applyNumberFormat="1" applyFont="1" applyFill="1" applyBorder="1" applyAlignment="1" applyProtection="1">
      <alignment horizontal="center"/>
    </xf>
    <xf numFmtId="0" fontId="0" fillId="25" borderId="10" xfId="0" applyNumberFormat="1" applyFont="1" applyFill="1" applyBorder="1" applyAlignment="1" applyProtection="1">
      <alignment horizontal="center"/>
    </xf>
    <xf numFmtId="0" fontId="30" fillId="25" borderId="17"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17"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4"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0" fontId="35" fillId="25" borderId="0" xfId="0" applyNumberFormat="1" applyFont="1" applyFill="1" applyBorder="1" applyAlignment="1" applyProtection="1">
      <alignment vertical="top" wrapText="1"/>
    </xf>
    <xf numFmtId="0" fontId="29" fillId="25" borderId="0" xfId="0" applyNumberFormat="1" applyFont="1" applyFill="1" applyBorder="1" applyAlignment="1" applyProtection="1">
      <alignment vertical="top" wrapText="1"/>
    </xf>
    <xf numFmtId="49" fontId="29" fillId="25" borderId="0" xfId="0" applyNumberFormat="1" applyFont="1" applyFill="1" applyBorder="1" applyAlignment="1" applyProtection="1">
      <alignment horizontal="center" vertical="top"/>
    </xf>
    <xf numFmtId="0" fontId="7" fillId="25" borderId="0" xfId="0" applyNumberFormat="1" applyFont="1" applyFill="1" applyBorder="1" applyAlignment="1" applyProtection="1">
      <alignment horizontal="left" vertical="top"/>
    </xf>
    <xf numFmtId="49" fontId="7" fillId="25" borderId="0" xfId="0" applyNumberFormat="1" applyFont="1" applyFill="1" applyBorder="1" applyAlignment="1" applyProtection="1">
      <alignment horizontal="center" vertical="top" wrapText="1"/>
    </xf>
    <xf numFmtId="14" fontId="30" fillId="25" borderId="12"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2" xfId="0" applyFont="1" applyFill="1" applyBorder="1" applyAlignment="1">
      <alignment horizontal="center" vertical="top" wrapText="1"/>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166" fontId="29"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2" fontId="30" fillId="25" borderId="13" xfId="0" applyNumberFormat="1" applyFont="1" applyFill="1" applyBorder="1" applyAlignment="1">
      <alignment horizontal="center" vertical="top" wrapText="1"/>
    </xf>
    <xf numFmtId="0" fontId="30" fillId="25" borderId="0" xfId="0" applyNumberFormat="1" applyFont="1" applyFill="1" applyBorder="1" applyAlignment="1" applyProtection="1">
      <alignment vertical="top"/>
    </xf>
    <xf numFmtId="0" fontId="30" fillId="25" borderId="13" xfId="0" applyFont="1" applyFill="1" applyBorder="1" applyAlignment="1">
      <alignment horizontal="center" vertical="top" wrapText="1"/>
    </xf>
    <xf numFmtId="0" fontId="30" fillId="25" borderId="17" xfId="0" applyFont="1" applyFill="1" applyBorder="1" applyAlignment="1">
      <alignment horizontal="center" vertical="top" wrapText="1"/>
    </xf>
    <xf numFmtId="2" fontId="30" fillId="25" borderId="15" xfId="0" applyNumberFormat="1" applyFont="1" applyFill="1" applyBorder="1" applyAlignment="1">
      <alignment horizontal="center" vertical="top" wrapText="1"/>
    </xf>
    <xf numFmtId="0" fontId="33" fillId="25" borderId="16" xfId="0" applyFont="1" applyFill="1" applyBorder="1" applyAlignment="1">
      <alignment horizontal="center" vertical="top" wrapText="1"/>
    </xf>
    <xf numFmtId="168" fontId="33" fillId="25" borderId="10" xfId="0" applyNumberFormat="1" applyFont="1" applyFill="1" applyBorder="1" applyAlignment="1" applyProtection="1">
      <alignment horizontal="center" vertical="top" wrapText="1"/>
    </xf>
    <xf numFmtId="0" fontId="33" fillId="25" borderId="10" xfId="0" applyFont="1" applyFill="1" applyBorder="1" applyAlignment="1">
      <alignment horizontal="left" vertical="top" wrapText="1"/>
    </xf>
    <xf numFmtId="0" fontId="33" fillId="25" borderId="13" xfId="0" applyFont="1" applyFill="1" applyBorder="1" applyAlignment="1">
      <alignment horizontal="center" vertical="top" wrapText="1"/>
    </xf>
    <xf numFmtId="17" fontId="30" fillId="25" borderId="12" xfId="0" applyNumberFormat="1" applyFont="1" applyFill="1" applyBorder="1" applyAlignment="1" applyProtection="1">
      <alignment horizontal="center" vertical="top"/>
    </xf>
    <xf numFmtId="17" fontId="30" fillId="25" borderId="17" xfId="0" applyNumberFormat="1" applyFont="1" applyFill="1" applyBorder="1" applyAlignment="1" applyProtection="1">
      <alignment horizontal="center" vertical="top"/>
    </xf>
    <xf numFmtId="17" fontId="30" fillId="25" borderId="13" xfId="0" applyNumberFormat="1" applyFont="1" applyFill="1" applyBorder="1" applyAlignment="1" applyProtection="1">
      <alignment horizontal="center" vertical="top"/>
    </xf>
    <xf numFmtId="0" fontId="33" fillId="25" borderId="10" xfId="0" applyFont="1" applyFill="1" applyBorder="1" applyAlignment="1">
      <alignment vertical="top" wrapText="1"/>
    </xf>
    <xf numFmtId="0" fontId="33" fillId="25" borderId="12"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3" fillId="25" borderId="10" xfId="0" applyNumberFormat="1" applyFont="1" applyFill="1" applyBorder="1" applyAlignment="1" applyProtection="1">
      <alignment horizontal="center" wrapText="1"/>
    </xf>
    <xf numFmtId="0" fontId="33" fillId="25" borderId="13" xfId="0" applyNumberFormat="1" applyFont="1" applyFill="1" applyBorder="1" applyAlignment="1" applyProtection="1">
      <alignment horizontal="center" vertical="top" wrapText="1"/>
    </xf>
    <xf numFmtId="2" fontId="30" fillId="25" borderId="10" xfId="0" applyNumberFormat="1" applyFont="1" applyFill="1" applyBorder="1" applyAlignment="1" applyProtection="1">
      <alignment vertical="top" wrapText="1"/>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167" fontId="30" fillId="25" borderId="10" xfId="42"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166" fontId="30" fillId="25" borderId="10" xfId="0" applyNumberFormat="1" applyFont="1" applyFill="1" applyBorder="1" applyAlignment="1" applyProtection="1">
      <alignment horizontal="center" vertical="top" wrapText="1"/>
    </xf>
    <xf numFmtId="0" fontId="36" fillId="25" borderId="10" xfId="0" applyFont="1" applyFill="1" applyBorder="1" applyAlignment="1">
      <alignment vertical="top" wrapText="1"/>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4" fontId="30" fillId="25" borderId="10" xfId="0" applyNumberFormat="1" applyFont="1" applyFill="1" applyBorder="1" applyAlignment="1" applyProtection="1">
      <alignment horizontal="center" vertical="top" wrapText="1"/>
    </xf>
    <xf numFmtId="0" fontId="31" fillId="25" borderId="0" xfId="0" applyNumberFormat="1" applyFont="1" applyFill="1" applyBorder="1" applyAlignment="1" applyProtection="1">
      <alignment horizontal="left" vertical="top"/>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4" fontId="30" fillId="25" borderId="10" xfId="0" applyNumberFormat="1" applyFont="1" applyFill="1" applyBorder="1" applyAlignment="1" applyProtection="1">
      <alignment horizontal="center" vertical="top"/>
    </xf>
    <xf numFmtId="49" fontId="33"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wrapText="1"/>
    </xf>
    <xf numFmtId="44" fontId="30" fillId="25" borderId="17" xfId="44" applyFont="1" applyFill="1" applyBorder="1" applyAlignment="1" applyProtection="1">
      <alignment horizontal="center" vertical="top" wrapText="1"/>
    </xf>
    <xf numFmtId="44" fontId="30" fillId="25" borderId="13" xfId="44" applyFont="1" applyFill="1" applyBorder="1" applyAlignment="1" applyProtection="1">
      <alignment horizontal="center" vertical="top" wrapText="1"/>
    </xf>
    <xf numFmtId="2" fontId="30" fillId="25" borderId="17" xfId="0" applyNumberFormat="1" applyFont="1" applyFill="1" applyBorder="1" applyAlignment="1">
      <alignment horizontal="center" vertical="top" wrapText="1"/>
    </xf>
    <xf numFmtId="2" fontId="30" fillId="25" borderId="13" xfId="0" applyNumberFormat="1" applyFont="1" applyFill="1" applyBorder="1" applyAlignment="1">
      <alignment horizontal="center" vertical="top" wrapText="1"/>
    </xf>
    <xf numFmtId="0" fontId="30" fillId="25" borderId="17" xfId="0" applyNumberFormat="1" applyFont="1" applyFill="1" applyBorder="1" applyAlignment="1" applyProtection="1">
      <alignment horizontal="center" vertical="top"/>
    </xf>
    <xf numFmtId="0" fontId="30" fillId="25" borderId="13"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2" xfId="0" applyFont="1" applyFill="1" applyBorder="1" applyAlignment="1">
      <alignment horizontal="center" vertical="top" wrapText="1"/>
    </xf>
    <xf numFmtId="0" fontId="7"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0" fontId="30" fillId="25" borderId="17" xfId="0" applyNumberFormat="1" applyFont="1" applyFill="1" applyBorder="1" applyAlignment="1" applyProtection="1">
      <alignment horizontal="center" vertical="top"/>
    </xf>
    <xf numFmtId="0" fontId="30" fillId="25" borderId="13" xfId="0" applyNumberFormat="1" applyFont="1" applyFill="1" applyBorder="1" applyAlignment="1" applyProtection="1">
      <alignment horizontal="center" vertical="top"/>
    </xf>
    <xf numFmtId="0" fontId="30" fillId="25" borderId="12"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12" xfId="0" applyFont="1" applyFill="1" applyBorder="1" applyAlignment="1">
      <alignment horizontal="left" vertical="top" wrapText="1"/>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20" xfId="0" applyFont="1" applyFill="1" applyBorder="1" applyAlignment="1">
      <alignment horizontal="left" vertical="top" wrapText="1"/>
    </xf>
    <xf numFmtId="0" fontId="30" fillId="25" borderId="18" xfId="0" applyFont="1" applyFill="1" applyBorder="1" applyAlignment="1">
      <alignment horizontal="left" vertical="top" wrapText="1"/>
    </xf>
    <xf numFmtId="0" fontId="30" fillId="25" borderId="0" xfId="0" applyNumberFormat="1" applyFont="1" applyFill="1" applyBorder="1" applyAlignment="1" applyProtection="1">
      <alignment vertical="top"/>
    </xf>
    <xf numFmtId="168" fontId="30" fillId="25"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30" fillId="25" borderId="17" xfId="0" applyNumberFormat="1" applyFont="1" applyFill="1" applyBorder="1" applyAlignment="1" applyProtection="1">
      <alignment horizontal="center" vertical="top"/>
    </xf>
    <xf numFmtId="0" fontId="30" fillId="25" borderId="12" xfId="0" applyFont="1" applyFill="1" applyBorder="1" applyAlignment="1">
      <alignment horizontal="center" vertical="top" wrapText="1"/>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xf>
    <xf numFmtId="0" fontId="30" fillId="25" borderId="12"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4" fontId="30" fillId="25" borderId="10" xfId="0" applyNumberFormat="1" applyFont="1" applyFill="1" applyBorder="1" applyAlignment="1" applyProtection="1">
      <alignment horizontal="center" vertical="top"/>
    </xf>
    <xf numFmtId="0" fontId="31" fillId="25" borderId="0" xfId="0" applyNumberFormat="1" applyFont="1" applyFill="1" applyBorder="1" applyAlignment="1" applyProtection="1">
      <alignment horizontal="left" vertical="top"/>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2" fontId="30" fillId="25" borderId="12" xfId="0" applyNumberFormat="1" applyFont="1" applyFill="1" applyBorder="1" applyAlignment="1">
      <alignment horizontal="center" vertical="top" wrapText="1"/>
    </xf>
    <xf numFmtId="44" fontId="30" fillId="25" borderId="12" xfId="44"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vertical="top"/>
    </xf>
    <xf numFmtId="0" fontId="8" fillId="0" borderId="0" xfId="0" applyFont="1" applyFill="1" applyAlignment="1"/>
    <xf numFmtId="0" fontId="28" fillId="0" borderId="0" xfId="0" applyFont="1" applyFill="1" applyAlignment="1"/>
    <xf numFmtId="0" fontId="27" fillId="0" borderId="0" xfId="0" applyFont="1" applyFill="1" applyAlignment="1"/>
    <xf numFmtId="0" fontId="8" fillId="0" borderId="0" xfId="0" applyFont="1" applyBorder="1" applyAlignment="1"/>
    <xf numFmtId="0" fontId="28" fillId="0" borderId="0" xfId="0" applyFont="1" applyBorder="1" applyAlignment="1"/>
    <xf numFmtId="0" fontId="27" fillId="0" borderId="0" xfId="0" applyFont="1" applyBorder="1" applyAlignment="1"/>
    <xf numFmtId="0" fontId="30" fillId="0" borderId="13" xfId="0" applyFont="1" applyFill="1" applyBorder="1" applyAlignment="1">
      <alignment horizontal="center"/>
    </xf>
    <xf numFmtId="0" fontId="29" fillId="0" borderId="10" xfId="0" applyNumberFormat="1" applyFont="1" applyFill="1" applyBorder="1" applyAlignment="1" applyProtection="1">
      <alignment vertical="top"/>
    </xf>
    <xf numFmtId="4" fontId="28" fillId="25" borderId="0" xfId="0" applyNumberFormat="1" applyFont="1" applyFill="1" applyBorder="1" applyAlignment="1">
      <alignment horizontal="center"/>
    </xf>
    <xf numFmtId="0" fontId="28" fillId="25" borderId="0" xfId="0" applyNumberFormat="1" applyFont="1" applyFill="1" applyBorder="1" applyAlignment="1">
      <alignment horizontal="center"/>
    </xf>
    <xf numFmtId="4" fontId="30" fillId="25" borderId="13" xfId="0" applyNumberFormat="1" applyFont="1" applyFill="1" applyBorder="1" applyAlignment="1" applyProtection="1">
      <alignment horizontal="center" vertical="top"/>
    </xf>
    <xf numFmtId="49" fontId="30" fillId="25" borderId="13" xfId="0" applyNumberFormat="1" applyFont="1" applyFill="1" applyBorder="1" applyAlignment="1" applyProtection="1">
      <alignment horizontal="center" vertical="top" wrapText="1"/>
    </xf>
    <xf numFmtId="49" fontId="30" fillId="25" borderId="13" xfId="0" applyNumberFormat="1" applyFont="1" applyFill="1" applyBorder="1" applyAlignment="1" applyProtection="1">
      <alignment horizontal="center" vertical="top"/>
    </xf>
    <xf numFmtId="4"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4" fontId="7" fillId="0" borderId="0" xfId="0" applyNumberFormat="1" applyFont="1" applyFill="1" applyBorder="1" applyAlignment="1"/>
    <xf numFmtId="166" fontId="29" fillId="0" borderId="10" xfId="0" applyNumberFormat="1" applyFont="1" applyFill="1" applyBorder="1" applyAlignment="1" applyProtection="1">
      <alignment horizontal="center" vertical="top"/>
    </xf>
    <xf numFmtId="0" fontId="30" fillId="25" borderId="12"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12" xfId="0" applyFont="1" applyFill="1" applyBorder="1" applyAlignment="1">
      <alignment horizontal="center" vertical="top" wrapText="1"/>
    </xf>
    <xf numFmtId="0" fontId="30"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lignment horizontal="left" vertical="top" wrapText="1"/>
    </xf>
    <xf numFmtId="0" fontId="7"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vertical="top" wrapText="1"/>
    </xf>
    <xf numFmtId="0" fontId="30" fillId="25" borderId="12" xfId="0" applyFont="1" applyFill="1" applyBorder="1" applyAlignment="1">
      <alignment horizontal="center" vertical="top" wrapText="1"/>
    </xf>
    <xf numFmtId="0" fontId="34" fillId="25" borderId="0" xfId="0" applyNumberFormat="1" applyFont="1" applyFill="1" applyBorder="1" applyAlignment="1" applyProtection="1">
      <alignment vertical="top"/>
    </xf>
    <xf numFmtId="0" fontId="30" fillId="25" borderId="12" xfId="0" applyFont="1" applyFill="1" applyBorder="1" applyAlignment="1">
      <alignment vertical="top" wrapText="1"/>
    </xf>
    <xf numFmtId="0" fontId="7"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2" fontId="30" fillId="25" borderId="13" xfId="0" applyNumberFormat="1" applyFont="1" applyFill="1" applyBorder="1" applyAlignment="1">
      <alignment horizontal="center" vertical="top" wrapText="1"/>
    </xf>
    <xf numFmtId="0" fontId="30" fillId="25" borderId="10" xfId="0" applyNumberFormat="1" applyFont="1" applyFill="1" applyBorder="1" applyAlignment="1" applyProtection="1">
      <alignment horizontal="center" vertical="top"/>
    </xf>
    <xf numFmtId="0" fontId="30" fillId="25" borderId="17" xfId="0" applyFont="1" applyFill="1" applyBorder="1" applyAlignment="1">
      <alignment horizontal="center" vertical="top" wrapText="1"/>
    </xf>
    <xf numFmtId="0" fontId="30" fillId="25" borderId="13" xfId="0" applyFont="1" applyFill="1" applyBorder="1" applyAlignment="1">
      <alignment horizontal="center" vertical="top" wrapText="1"/>
    </xf>
    <xf numFmtId="0" fontId="30" fillId="25" borderId="12" xfId="0" applyFont="1" applyFill="1" applyBorder="1" applyAlignment="1">
      <alignment vertical="top" wrapText="1"/>
    </xf>
    <xf numFmtId="2" fontId="30" fillId="25" borderId="13"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vertical="top" wrapText="1"/>
    </xf>
    <xf numFmtId="0" fontId="8" fillId="0" borderId="0" xfId="0" applyNumberFormat="1" applyFont="1" applyFill="1" applyBorder="1" applyAlignment="1" applyProtection="1">
      <alignment horizontal="center" vertical="top" wrapText="1"/>
    </xf>
    <xf numFmtId="0" fontId="34" fillId="0" borderId="0" xfId="0" applyNumberFormat="1" applyFont="1" applyFill="1" applyBorder="1" applyAlignment="1" applyProtection="1">
      <alignment vertical="top" wrapText="1"/>
    </xf>
    <xf numFmtId="0" fontId="7" fillId="24" borderId="0"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horizontal="left" vertical="top" wrapText="1"/>
    </xf>
    <xf numFmtId="0" fontId="32" fillId="25" borderId="0" xfId="0" applyNumberFormat="1" applyFont="1" applyFill="1" applyBorder="1" applyAlignment="1" applyProtection="1">
      <alignment vertical="top" wrapText="1"/>
    </xf>
    <xf numFmtId="0" fontId="37" fillId="25" borderId="10" xfId="0" applyNumberFormat="1" applyFont="1" applyFill="1" applyBorder="1" applyAlignment="1" applyProtection="1">
      <alignment vertical="top" wrapText="1"/>
    </xf>
    <xf numFmtId="0" fontId="8" fillId="25" borderId="0" xfId="0" applyNumberFormat="1" applyFont="1" applyFill="1" applyBorder="1" applyAlignment="1" applyProtection="1">
      <alignment horizontal="left" vertical="top" wrapText="1"/>
    </xf>
    <xf numFmtId="0" fontId="8" fillId="25" borderId="0" xfId="0" applyNumberFormat="1" applyFont="1" applyFill="1" applyBorder="1" applyAlignment="1" applyProtection="1">
      <alignment horizontal="center" vertical="top" wrapText="1"/>
    </xf>
    <xf numFmtId="0" fontId="34" fillId="25" borderId="0" xfId="0" applyNumberFormat="1" applyFont="1" applyFill="1" applyBorder="1" applyAlignment="1" applyProtection="1">
      <alignment vertical="top" wrapText="1"/>
    </xf>
    <xf numFmtId="0" fontId="8" fillId="25" borderId="0" xfId="0" applyNumberFormat="1" applyFont="1" applyFill="1" applyBorder="1" applyAlignment="1" applyProtection="1">
      <alignment vertical="top" wrapText="1"/>
    </xf>
    <xf numFmtId="0" fontId="7" fillId="25" borderId="10" xfId="0" applyNumberFormat="1" applyFont="1" applyFill="1" applyBorder="1" applyAlignment="1" applyProtection="1">
      <alignment horizontal="left" vertical="top" wrapText="1"/>
    </xf>
    <xf numFmtId="0" fontId="31" fillId="25" borderId="0" xfId="0" applyNumberFormat="1" applyFont="1" applyFill="1" applyBorder="1" applyAlignment="1" applyProtection="1">
      <alignment vertical="top" wrapText="1"/>
    </xf>
    <xf numFmtId="0" fontId="0" fillId="25" borderId="0" xfId="0" applyNumberFormat="1" applyFont="1" applyFill="1" applyBorder="1" applyAlignment="1" applyProtection="1">
      <alignment vertical="top" wrapText="1"/>
    </xf>
    <xf numFmtId="0" fontId="2" fillId="25" borderId="0" xfId="0" applyNumberFormat="1" applyFont="1" applyFill="1" applyBorder="1" applyAlignment="1" applyProtection="1">
      <alignment vertical="top" wrapText="1"/>
    </xf>
    <xf numFmtId="0" fontId="26" fillId="25" borderId="0" xfId="0" applyNumberFormat="1" applyFont="1" applyFill="1" applyBorder="1" applyAlignment="1" applyProtection="1">
      <alignment vertical="top" wrapText="1"/>
    </xf>
    <xf numFmtId="0" fontId="2" fillId="25" borderId="0" xfId="0" applyNumberFormat="1" applyFont="1" applyFill="1" applyBorder="1" applyAlignment="1" applyProtection="1">
      <alignment horizontal="center" vertical="top" wrapText="1"/>
    </xf>
    <xf numFmtId="0" fontId="26" fillId="25" borderId="0" xfId="0" applyNumberFormat="1" applyFont="1" applyFill="1" applyBorder="1" applyAlignment="1" applyProtection="1">
      <alignment horizontal="center" vertical="top" wrapText="1"/>
    </xf>
    <xf numFmtId="0" fontId="40" fillId="25" borderId="10" xfId="0" applyNumberFormat="1" applyFont="1" applyFill="1" applyBorder="1" applyAlignment="1" applyProtection="1">
      <alignment horizontal="left" vertical="top" wrapText="1"/>
    </xf>
    <xf numFmtId="0" fontId="39" fillId="25" borderId="17" xfId="0" applyNumberFormat="1" applyFont="1" applyFill="1" applyBorder="1" applyAlignment="1" applyProtection="1">
      <alignment horizontal="center" vertical="top"/>
    </xf>
    <xf numFmtId="17" fontId="39" fillId="25" borderId="17" xfId="0" applyNumberFormat="1" applyFont="1" applyFill="1" applyBorder="1" applyAlignment="1" applyProtection="1">
      <alignment horizontal="center" vertical="top"/>
    </xf>
    <xf numFmtId="0" fontId="39" fillId="25" borderId="17" xfId="0" applyNumberFormat="1" applyFont="1" applyFill="1" applyBorder="1" applyAlignment="1" applyProtection="1">
      <alignment vertical="top" wrapText="1"/>
    </xf>
    <xf numFmtId="0" fontId="39" fillId="25" borderId="10" xfId="0" applyFont="1" applyFill="1" applyBorder="1" applyAlignment="1">
      <alignment horizontal="left" vertical="top" wrapText="1"/>
    </xf>
    <xf numFmtId="0" fontId="39" fillId="25" borderId="10" xfId="0" applyFont="1" applyFill="1" applyBorder="1" applyAlignment="1">
      <alignment horizontal="center" vertical="top" wrapText="1"/>
    </xf>
    <xf numFmtId="0" fontId="39" fillId="25" borderId="0" xfId="0" applyNumberFormat="1" applyFont="1" applyFill="1" applyBorder="1" applyAlignment="1" applyProtection="1">
      <alignment horizontal="center" vertical="top"/>
    </xf>
    <xf numFmtId="0" fontId="39" fillId="25" borderId="10" xfId="0" applyNumberFormat="1" applyFont="1" applyFill="1" applyBorder="1" applyAlignment="1">
      <alignment horizontal="left" vertical="top" wrapText="1"/>
    </xf>
    <xf numFmtId="0" fontId="39" fillId="25" borderId="17" xfId="0" applyFont="1" applyFill="1" applyBorder="1" applyAlignment="1">
      <alignment horizontal="center" vertical="top" wrapText="1"/>
    </xf>
    <xf numFmtId="0" fontId="39" fillId="25" borderId="13" xfId="0" applyNumberFormat="1" applyFont="1" applyFill="1" applyBorder="1" applyAlignment="1" applyProtection="1">
      <alignment horizontal="center" vertical="top"/>
    </xf>
    <xf numFmtId="17" fontId="39" fillId="25" borderId="13" xfId="0" applyNumberFormat="1" applyFont="1" applyFill="1" applyBorder="1" applyAlignment="1" applyProtection="1">
      <alignment horizontal="center" vertical="top"/>
    </xf>
    <xf numFmtId="0" fontId="39" fillId="25" borderId="13" xfId="0" applyNumberFormat="1" applyFont="1" applyFill="1" applyBorder="1" applyAlignment="1" applyProtection="1">
      <alignment vertical="top" wrapText="1"/>
    </xf>
    <xf numFmtId="0" fontId="39" fillId="25" borderId="13" xfId="0" applyFont="1" applyFill="1" applyBorder="1" applyAlignment="1">
      <alignment horizontal="center" vertical="top" wrapText="1"/>
    </xf>
    <xf numFmtId="49" fontId="39" fillId="25" borderId="10" xfId="0" applyNumberFormat="1" applyFont="1" applyFill="1" applyBorder="1" applyAlignment="1">
      <alignment horizontal="left" vertical="top" wrapText="1"/>
    </xf>
    <xf numFmtId="0" fontId="39" fillId="25" borderId="17" xfId="0" applyNumberFormat="1" applyFont="1" applyFill="1" applyBorder="1" applyAlignment="1" applyProtection="1">
      <alignment horizontal="center" vertical="top" wrapText="1"/>
    </xf>
    <xf numFmtId="0" fontId="39" fillId="25" borderId="13"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2" fontId="30" fillId="25" borderId="12" xfId="0" applyNumberFormat="1" applyFont="1" applyFill="1" applyBorder="1" applyAlignment="1">
      <alignment horizontal="center" vertical="top" wrapText="1"/>
    </xf>
    <xf numFmtId="2" fontId="30" fillId="25" borderId="17" xfId="0" applyNumberFormat="1" applyFont="1" applyFill="1" applyBorder="1" applyAlignment="1">
      <alignment horizontal="center" vertical="top" wrapText="1"/>
    </xf>
    <xf numFmtId="2" fontId="30" fillId="25" borderId="13" xfId="0" applyNumberFormat="1" applyFont="1" applyFill="1" applyBorder="1" applyAlignment="1">
      <alignment horizontal="center" vertical="top" wrapText="1"/>
    </xf>
    <xf numFmtId="44" fontId="30" fillId="25" borderId="12" xfId="44" applyFont="1" applyFill="1" applyBorder="1" applyAlignment="1" applyProtection="1">
      <alignment horizontal="center" vertical="top" wrapText="1"/>
    </xf>
    <xf numFmtId="44" fontId="30" fillId="25" borderId="17" xfId="44" applyFont="1" applyFill="1" applyBorder="1" applyAlignment="1" applyProtection="1">
      <alignment horizontal="center" vertical="top" wrapText="1"/>
    </xf>
    <xf numFmtId="44" fontId="30" fillId="25" borderId="13" xfId="44" applyFont="1" applyFill="1" applyBorder="1" applyAlignment="1" applyProtection="1">
      <alignment horizontal="center" vertical="top" wrapText="1"/>
    </xf>
    <xf numFmtId="0" fontId="30" fillId="25" borderId="13" xfId="0" applyNumberFormat="1" applyFont="1" applyFill="1" applyBorder="1" applyAlignment="1" applyProtection="1">
      <alignment horizontal="left" vertical="top" wrapText="1"/>
    </xf>
    <xf numFmtId="0" fontId="30" fillId="25" borderId="13" xfId="0" applyNumberFormat="1" applyFont="1" applyFill="1" applyBorder="1" applyAlignment="1" applyProtection="1">
      <alignment horizontal="center" vertical="top"/>
    </xf>
    <xf numFmtId="0" fontId="30" fillId="25" borderId="12" xfId="0" applyNumberFormat="1" applyFont="1" applyFill="1" applyBorder="1" applyAlignment="1" applyProtection="1">
      <alignment horizontal="center" vertical="top"/>
    </xf>
    <xf numFmtId="0" fontId="33" fillId="25" borderId="0" xfId="0" applyNumberFormat="1" applyFont="1" applyFill="1" applyBorder="1" applyAlignment="1" applyProtection="1">
      <alignment horizontal="left" vertical="top"/>
    </xf>
    <xf numFmtId="17" fontId="30" fillId="25" borderId="12" xfId="0" applyNumberFormat="1" applyFont="1" applyFill="1" applyBorder="1" applyAlignment="1" applyProtection="1">
      <alignment horizontal="center" vertical="top"/>
    </xf>
    <xf numFmtId="17" fontId="30" fillId="25" borderId="13" xfId="0" applyNumberFormat="1" applyFont="1" applyFill="1" applyBorder="1" applyAlignment="1" applyProtection="1">
      <alignment horizontal="center" vertical="top"/>
    </xf>
    <xf numFmtId="4" fontId="30" fillId="25" borderId="12" xfId="0" applyNumberFormat="1" applyFont="1" applyFill="1" applyBorder="1" applyAlignment="1" applyProtection="1">
      <alignment horizontal="center" vertical="top" wrapText="1"/>
    </xf>
    <xf numFmtId="4" fontId="30" fillId="25" borderId="13" xfId="0" applyNumberFormat="1" applyFont="1" applyFill="1" applyBorder="1" applyAlignment="1" applyProtection="1">
      <alignment horizontal="center" vertical="top" wrapText="1"/>
    </xf>
    <xf numFmtId="1" fontId="30" fillId="25" borderId="10" xfId="0" applyNumberFormat="1" applyFont="1" applyFill="1" applyBorder="1" applyAlignment="1" applyProtection="1">
      <alignment horizontal="center" vertical="top" wrapText="1"/>
    </xf>
    <xf numFmtId="4" fontId="30" fillId="25" borderId="10" xfId="0" applyNumberFormat="1" applyFont="1" applyFill="1" applyBorder="1" applyAlignment="1" applyProtection="1">
      <alignment horizontal="center" vertical="top" wrapText="1"/>
    </xf>
    <xf numFmtId="0" fontId="30" fillId="0" borderId="10" xfId="0" applyFont="1" applyFill="1" applyBorder="1" applyAlignment="1">
      <alignment horizontal="center"/>
    </xf>
    <xf numFmtId="0" fontId="39" fillId="25" borderId="10" xfId="0" applyNumberFormat="1" applyFont="1" applyFill="1" applyBorder="1" applyAlignment="1" applyProtection="1">
      <alignment vertical="top"/>
    </xf>
    <xf numFmtId="0" fontId="30" fillId="25" borderId="10" xfId="0" applyNumberFormat="1" applyFont="1" applyFill="1" applyBorder="1" applyAlignment="1" applyProtection="1">
      <alignment vertical="top"/>
    </xf>
    <xf numFmtId="0" fontId="29"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vertical="top" wrapText="1"/>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vertical="top" wrapText="1"/>
    </xf>
    <xf numFmtId="0" fontId="28" fillId="25" borderId="0" xfId="0" applyNumberFormat="1" applyFont="1" applyFill="1" applyBorder="1" applyAlignment="1" applyProtection="1">
      <alignment horizontal="center" vertical="top"/>
    </xf>
    <xf numFmtId="0" fontId="42" fillId="25" borderId="10" xfId="0" applyFont="1" applyFill="1" applyBorder="1" applyAlignment="1">
      <alignment horizontal="center" vertical="top" wrapText="1"/>
    </xf>
    <xf numFmtId="0" fontId="31" fillId="25" borderId="0" xfId="0" applyNumberFormat="1" applyFont="1" applyFill="1" applyBorder="1" applyAlignment="1" applyProtection="1">
      <alignment vertical="top"/>
    </xf>
    <xf numFmtId="0" fontId="30" fillId="25" borderId="10" xfId="0" applyFont="1" applyFill="1" applyBorder="1" applyAlignment="1">
      <alignment horizontal="center" vertical="top" wrapText="1"/>
    </xf>
    <xf numFmtId="0" fontId="33" fillId="25"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center" vertical="top"/>
    </xf>
    <xf numFmtId="0" fontId="30" fillId="0" borderId="10" xfId="0" applyNumberFormat="1" applyFont="1" applyFill="1" applyBorder="1" applyAlignment="1" applyProtection="1">
      <alignment horizontal="center" vertical="top"/>
    </xf>
    <xf numFmtId="0" fontId="30" fillId="0" borderId="10" xfId="0" applyNumberFormat="1" applyFont="1" applyFill="1" applyBorder="1" applyAlignment="1" applyProtection="1">
      <alignment horizontal="center" vertical="top" wrapText="1"/>
    </xf>
    <xf numFmtId="0" fontId="30" fillId="24" borderId="10" xfId="0" applyNumberFormat="1" applyFont="1" applyFill="1" applyBorder="1" applyAlignment="1" applyProtection="1">
      <alignment vertical="top" wrapText="1"/>
    </xf>
    <xf numFmtId="0" fontId="30" fillId="24" borderId="10"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vertical="top" wrapText="1"/>
    </xf>
    <xf numFmtId="0" fontId="30" fillId="0" borderId="10" xfId="0" applyNumberFormat="1" applyFont="1" applyFill="1" applyBorder="1" applyAlignment="1" applyProtection="1">
      <alignment vertical="top" wrapText="1"/>
    </xf>
    <xf numFmtId="49"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left" vertical="top" wrapText="1"/>
    </xf>
    <xf numFmtId="0" fontId="30" fillId="25" borderId="10" xfId="0" applyNumberFormat="1" applyFont="1" applyFill="1" applyBorder="1" applyAlignment="1" applyProtection="1">
      <alignment horizontal="center" vertical="top" wrapText="1"/>
    </xf>
    <xf numFmtId="14"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vertical="top"/>
    </xf>
    <xf numFmtId="0" fontId="30" fillId="25" borderId="0" xfId="0" applyNumberFormat="1" applyFont="1" applyFill="1" applyBorder="1" applyAlignment="1" applyProtection="1">
      <alignment vertical="top"/>
    </xf>
    <xf numFmtId="0" fontId="30" fillId="0" borderId="10" xfId="0" applyNumberFormat="1" applyFont="1" applyFill="1" applyBorder="1" applyAlignment="1" applyProtection="1">
      <alignment horizontal="left" vertical="top" wrapText="1"/>
    </xf>
    <xf numFmtId="0" fontId="30" fillId="0" borderId="10" xfId="0" applyNumberFormat="1" applyFont="1" applyFill="1" applyBorder="1" applyAlignment="1" applyProtection="1">
      <alignment vertical="top"/>
    </xf>
    <xf numFmtId="49" fontId="30" fillId="0" borderId="10" xfId="0" applyNumberFormat="1" applyFont="1" applyFill="1" applyBorder="1" applyAlignment="1" applyProtection="1">
      <alignment horizontal="center" vertical="top"/>
    </xf>
    <xf numFmtId="2" fontId="30" fillId="25" borderId="10" xfId="0" applyNumberFormat="1" applyFont="1" applyFill="1" applyBorder="1" applyAlignment="1" applyProtection="1">
      <alignment horizontal="center" vertical="top" wrapText="1"/>
    </xf>
    <xf numFmtId="0" fontId="30" fillId="0" borderId="10" xfId="0" applyNumberFormat="1" applyFont="1" applyFill="1" applyBorder="1" applyAlignment="1" applyProtection="1">
      <alignment horizontal="left" vertical="top"/>
    </xf>
    <xf numFmtId="0" fontId="30" fillId="25" borderId="16"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horizontal="center" vertical="top"/>
    </xf>
    <xf numFmtId="0" fontId="30" fillId="25" borderId="0" xfId="0" applyNumberFormat="1" applyFont="1" applyFill="1" applyBorder="1" applyAlignment="1" applyProtection="1">
      <alignment vertical="top" wrapText="1"/>
    </xf>
    <xf numFmtId="0" fontId="30" fillId="25" borderId="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vertical="top" wrapText="1"/>
    </xf>
    <xf numFmtId="0" fontId="30" fillId="25" borderId="12" xfId="0" applyNumberFormat="1" applyFont="1" applyFill="1" applyBorder="1" applyAlignment="1" applyProtection="1">
      <alignment horizontal="left" vertical="top" wrapText="1"/>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vertical="top" wrapText="1"/>
    </xf>
    <xf numFmtId="0" fontId="30" fillId="25" borderId="10" xfId="36"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vertical="center" wrapText="1"/>
    </xf>
    <xf numFmtId="0" fontId="30" fillId="25" borderId="11" xfId="0" applyNumberFormat="1" applyFont="1" applyFill="1" applyBorder="1" applyAlignment="1" applyProtection="1">
      <alignment vertical="top" wrapText="1"/>
    </xf>
    <xf numFmtId="0" fontId="42" fillId="25" borderId="10" xfId="0" applyFont="1" applyFill="1" applyBorder="1" applyAlignment="1">
      <alignment horizontal="center" vertical="top" wrapText="1"/>
    </xf>
    <xf numFmtId="0" fontId="30" fillId="25" borderId="11" xfId="0" applyNumberFormat="1" applyFont="1" applyFill="1" applyBorder="1" applyAlignment="1" applyProtection="1">
      <alignment horizontal="left" vertical="top" wrapText="1"/>
    </xf>
    <xf numFmtId="0" fontId="30" fillId="25" borderId="10" xfId="0" applyFont="1" applyFill="1" applyBorder="1" applyAlignment="1">
      <alignment vertical="top" wrapText="1"/>
    </xf>
    <xf numFmtId="0" fontId="30" fillId="25" borderId="10" xfId="0" applyFont="1" applyFill="1" applyBorder="1" applyAlignment="1">
      <alignment horizontal="center" vertical="top" wrapText="1"/>
    </xf>
    <xf numFmtId="0" fontId="36" fillId="25" borderId="10" xfId="0" applyFont="1" applyFill="1" applyBorder="1" applyAlignment="1">
      <alignment horizontal="left" vertical="top" wrapText="1"/>
    </xf>
    <xf numFmtId="4" fontId="30" fillId="25" borderId="10" xfId="0" applyNumberFormat="1" applyFont="1" applyFill="1" applyBorder="1" applyAlignment="1">
      <alignment horizontal="center" vertical="top" wrapText="1"/>
    </xf>
    <xf numFmtId="0" fontId="30" fillId="25" borderId="11" xfId="0" applyFont="1" applyFill="1" applyBorder="1" applyAlignment="1">
      <alignment vertical="top" wrapText="1"/>
    </xf>
    <xf numFmtId="0" fontId="30" fillId="25" borderId="16" xfId="0" applyFont="1" applyFill="1" applyBorder="1" applyAlignment="1">
      <alignment horizontal="center" vertical="top" wrapText="1"/>
    </xf>
    <xf numFmtId="0" fontId="32" fillId="25" borderId="0" xfId="0" applyNumberFormat="1" applyFont="1" applyFill="1" applyBorder="1" applyAlignment="1" applyProtection="1">
      <alignment vertical="top"/>
    </xf>
    <xf numFmtId="0" fontId="30" fillId="25" borderId="11" xfId="0" applyFont="1" applyFill="1" applyBorder="1" applyAlignment="1">
      <alignment horizontal="left" vertical="top" wrapText="1"/>
    </xf>
    <xf numFmtId="0" fontId="30" fillId="25" borderId="10" xfId="0" applyNumberFormat="1" applyFont="1" applyFill="1" applyBorder="1" applyAlignment="1" applyProtection="1">
      <alignment horizontal="left" wrapText="1"/>
    </xf>
    <xf numFmtId="0" fontId="37" fillId="25" borderId="10" xfId="0" applyNumberFormat="1" applyFont="1" applyFill="1" applyBorder="1" applyAlignment="1" applyProtection="1">
      <alignment horizontal="left" vertical="top" wrapText="1"/>
    </xf>
    <xf numFmtId="0" fontId="37" fillId="25" borderId="10" xfId="0" applyNumberFormat="1" applyFont="1" applyFill="1" applyBorder="1" applyAlignment="1" applyProtection="1">
      <alignment horizontal="center" vertical="top" wrapText="1"/>
    </xf>
    <xf numFmtId="2" fontId="33" fillId="25" borderId="10" xfId="0" applyNumberFormat="1" applyFont="1" applyFill="1" applyBorder="1" applyAlignment="1">
      <alignment horizontal="center" vertical="top" wrapText="1"/>
    </xf>
    <xf numFmtId="2" fontId="33" fillId="25" borderId="10" xfId="0" applyNumberFormat="1" applyFont="1" applyFill="1" applyBorder="1" applyAlignment="1">
      <alignment vertical="top" wrapText="1"/>
    </xf>
    <xf numFmtId="2" fontId="39" fillId="25" borderId="10" xfId="0" applyNumberFormat="1" applyFont="1" applyFill="1" applyBorder="1" applyAlignment="1">
      <alignment vertical="top" wrapText="1"/>
    </xf>
    <xf numFmtId="2" fontId="39" fillId="25" borderId="10" xfId="0" applyNumberFormat="1" applyFont="1" applyFill="1" applyBorder="1" applyAlignment="1">
      <alignment horizontal="center" vertical="top" wrapText="1"/>
    </xf>
    <xf numFmtId="14" fontId="7" fillId="0" borderId="10" xfId="0" applyNumberFormat="1" applyFont="1" applyFill="1" applyBorder="1" applyAlignment="1" applyProtection="1">
      <alignment horizontal="center" vertical="top" wrapText="1"/>
    </xf>
    <xf numFmtId="0" fontId="7" fillId="0" borderId="10" xfId="0" applyNumberFormat="1" applyFont="1" applyFill="1" applyBorder="1" applyAlignment="1" applyProtection="1">
      <alignment horizontal="center" vertical="top" wrapText="1"/>
    </xf>
    <xf numFmtId="0" fontId="7" fillId="0" borderId="10" xfId="0" applyFont="1" applyFill="1" applyBorder="1" applyAlignment="1">
      <alignment vertical="top" wrapText="1"/>
    </xf>
    <xf numFmtId="0" fontId="7" fillId="0" borderId="10" xfId="0" applyFont="1" applyFill="1" applyBorder="1" applyAlignment="1">
      <alignment horizontal="center" vertical="top" wrapText="1"/>
    </xf>
    <xf numFmtId="0" fontId="30" fillId="25" borderId="13"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165" fontId="30" fillId="25" borderId="10" xfId="0" applyNumberFormat="1" applyFont="1" applyFill="1" applyBorder="1" applyAlignment="1" applyProtection="1">
      <alignment horizontal="center" vertical="top"/>
    </xf>
    <xf numFmtId="0" fontId="7" fillId="25" borderId="0" xfId="0" applyNumberFormat="1" applyFont="1" applyFill="1" applyBorder="1" applyAlignment="1" applyProtection="1">
      <alignment vertical="top"/>
    </xf>
    <xf numFmtId="0" fontId="31" fillId="25" borderId="0" xfId="0" applyNumberFormat="1" applyFont="1" applyFill="1" applyBorder="1" applyAlignment="1" applyProtection="1">
      <alignment horizontal="left" vertical="top"/>
    </xf>
    <xf numFmtId="0" fontId="30" fillId="25" borderId="10" xfId="0" applyFont="1" applyFill="1" applyBorder="1" applyAlignment="1">
      <alignment horizontal="center"/>
    </xf>
    <xf numFmtId="4" fontId="30" fillId="25" borderId="10" xfId="0" applyNumberFormat="1" applyFont="1" applyFill="1" applyBorder="1" applyAlignment="1" applyProtection="1">
      <alignment horizontal="center" vertical="top" wrapText="1"/>
    </xf>
    <xf numFmtId="2" fontId="30" fillId="25" borderId="0" xfId="0" applyNumberFormat="1" applyFont="1" applyFill="1" applyBorder="1" applyAlignment="1" applyProtection="1">
      <alignment horizontal="center" vertical="top"/>
    </xf>
    <xf numFmtId="0" fontId="33" fillId="25" borderId="0" xfId="0" applyNumberFormat="1" applyFont="1" applyFill="1" applyBorder="1" applyAlignment="1" applyProtection="1">
      <alignment horizontal="center" vertical="top"/>
    </xf>
    <xf numFmtId="0" fontId="33" fillId="25" borderId="0" xfId="0" applyNumberFormat="1" applyFont="1" applyFill="1" applyBorder="1" applyAlignment="1" applyProtection="1">
      <alignment horizontal="center" wrapText="1"/>
    </xf>
    <xf numFmtId="0" fontId="33" fillId="25" borderId="0" xfId="0" applyNumberFormat="1" applyFont="1" applyFill="1" applyBorder="1" applyAlignment="1" applyProtection="1">
      <alignment horizontal="left" wrapText="1"/>
    </xf>
    <xf numFmtId="0" fontId="30" fillId="25" borderId="0" xfId="0" applyNumberFormat="1" applyFont="1" applyFill="1" applyBorder="1" applyAlignment="1" applyProtection="1">
      <alignment horizontal="left" vertical="top"/>
    </xf>
    <xf numFmtId="2" fontId="30" fillId="25" borderId="0" xfId="0" applyNumberFormat="1" applyFont="1" applyFill="1" applyBorder="1" applyAlignment="1" applyProtection="1">
      <alignment horizontal="left" vertical="top"/>
    </xf>
    <xf numFmtId="0" fontId="30" fillId="25" borderId="18" xfId="0" applyNumberFormat="1" applyFont="1" applyFill="1" applyBorder="1" applyAlignment="1" applyProtection="1">
      <alignment horizontal="center" vertical="top"/>
    </xf>
    <xf numFmtId="0" fontId="30" fillId="25" borderId="11" xfId="0" applyNumberFormat="1" applyFont="1" applyFill="1" applyBorder="1" applyAlignment="1" applyProtection="1">
      <alignment horizontal="center" vertical="top"/>
    </xf>
    <xf numFmtId="49" fontId="36" fillId="25" borderId="10" xfId="0" applyNumberFormat="1" applyFont="1" applyFill="1" applyBorder="1" applyAlignment="1" applyProtection="1">
      <alignment horizontal="center" vertical="top"/>
    </xf>
    <xf numFmtId="0" fontId="36" fillId="25" borderId="10" xfId="0" applyNumberFormat="1" applyFont="1" applyFill="1" applyBorder="1" applyAlignment="1" applyProtection="1">
      <alignment horizontal="center" vertical="top"/>
    </xf>
    <xf numFmtId="0" fontId="36" fillId="25" borderId="10" xfId="0" applyNumberFormat="1" applyFont="1" applyFill="1" applyBorder="1" applyAlignment="1" applyProtection="1">
      <alignment horizontal="left" vertical="top" wrapText="1"/>
    </xf>
    <xf numFmtId="49" fontId="36" fillId="25" borderId="10" xfId="0" applyNumberFormat="1" applyFont="1" applyFill="1" applyBorder="1" applyAlignment="1" applyProtection="1">
      <alignment horizontal="center" vertical="top" wrapText="1"/>
    </xf>
    <xf numFmtId="0" fontId="36" fillId="25" borderId="10" xfId="0" applyNumberFormat="1" applyFont="1" applyFill="1" applyBorder="1" applyAlignment="1" applyProtection="1">
      <alignment vertical="top" wrapText="1"/>
    </xf>
    <xf numFmtId="0" fontId="36" fillId="25" borderId="10" xfId="0" applyNumberFormat="1" applyFont="1" applyFill="1" applyBorder="1" applyAlignment="1" applyProtection="1">
      <alignment horizontal="center" vertical="top" wrapText="1"/>
    </xf>
    <xf numFmtId="2" fontId="36" fillId="25" borderId="10" xfId="0" applyNumberFormat="1" applyFont="1" applyFill="1" applyBorder="1" applyAlignment="1" applyProtection="1">
      <alignment horizontal="center" vertical="top" wrapText="1"/>
    </xf>
    <xf numFmtId="0" fontId="36" fillId="25" borderId="0" xfId="0" applyNumberFormat="1" applyFont="1" applyFill="1" applyBorder="1" applyAlignment="1" applyProtection="1">
      <alignment vertical="top"/>
    </xf>
    <xf numFmtId="49" fontId="30" fillId="25" borderId="10" xfId="0" applyNumberFormat="1" applyFont="1" applyFill="1" applyBorder="1" applyAlignment="1" applyProtection="1">
      <alignment horizontal="left" vertical="top"/>
    </xf>
    <xf numFmtId="0" fontId="30" fillId="25" borderId="24" xfId="0" applyNumberFormat="1" applyFont="1" applyFill="1" applyBorder="1" applyAlignment="1" applyProtection="1">
      <alignment vertical="top"/>
    </xf>
    <xf numFmtId="49" fontId="30" fillId="25" borderId="13" xfId="0" applyNumberFormat="1" applyFont="1" applyFill="1" applyBorder="1" applyAlignment="1" applyProtection="1">
      <alignment vertical="top" wrapText="1"/>
    </xf>
    <xf numFmtId="0" fontId="30" fillId="25" borderId="16" xfId="0" applyNumberFormat="1" applyFont="1" applyFill="1" applyBorder="1" applyAlignment="1" applyProtection="1">
      <alignment horizontal="left" vertical="top" wrapText="1"/>
    </xf>
    <xf numFmtId="14" fontId="30" fillId="25" borderId="10" xfId="0" applyNumberFormat="1" applyFont="1" applyFill="1" applyBorder="1" applyAlignment="1" applyProtection="1">
      <alignment horizontal="left" vertical="top" wrapText="1"/>
    </xf>
    <xf numFmtId="0" fontId="30" fillId="25" borderId="16" xfId="0" applyNumberFormat="1" applyFont="1" applyFill="1" applyBorder="1" applyAlignment="1" applyProtection="1">
      <alignment vertical="top" wrapText="1"/>
    </xf>
    <xf numFmtId="14" fontId="30" fillId="25" borderId="16" xfId="0" applyNumberFormat="1" applyFont="1" applyFill="1" applyBorder="1" applyAlignment="1" applyProtection="1">
      <alignment horizontal="left" vertical="top" wrapText="1"/>
    </xf>
    <xf numFmtId="14" fontId="30" fillId="25" borderId="16" xfId="0" applyNumberFormat="1" applyFont="1" applyFill="1" applyBorder="1" applyAlignment="1" applyProtection="1">
      <alignment vertical="top" wrapText="1"/>
    </xf>
    <xf numFmtId="0" fontId="30" fillId="25" borderId="15" xfId="0" applyNumberFormat="1" applyFont="1" applyFill="1" applyBorder="1" applyAlignment="1" applyProtection="1">
      <alignment horizontal="left" vertical="top" wrapText="1"/>
    </xf>
    <xf numFmtId="0" fontId="30" fillId="25" borderId="10" xfId="0" applyNumberFormat="1" applyFont="1" applyFill="1" applyBorder="1" applyAlignment="1" applyProtection="1">
      <alignment vertical="top" wrapText="1" shrinkToFit="1"/>
    </xf>
    <xf numFmtId="0" fontId="30" fillId="25" borderId="12" xfId="0" applyNumberFormat="1" applyFont="1" applyFill="1" applyBorder="1" applyAlignment="1" applyProtection="1">
      <alignment horizontal="left" vertical="top"/>
    </xf>
    <xf numFmtId="14" fontId="30" fillId="25" borderId="12" xfId="0" applyNumberFormat="1" applyFont="1" applyFill="1" applyBorder="1" applyAlignment="1" applyProtection="1">
      <alignment horizontal="center" vertical="top"/>
    </xf>
    <xf numFmtId="2"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left" vertical="top"/>
    </xf>
    <xf numFmtId="2" fontId="30" fillId="25" borderId="13" xfId="0" applyNumberFormat="1" applyFont="1" applyFill="1" applyBorder="1" applyAlignment="1" applyProtection="1">
      <alignment horizontal="center" vertical="top" wrapText="1"/>
    </xf>
    <xf numFmtId="17" fontId="30" fillId="25" borderId="10" xfId="0" applyNumberFormat="1" applyFont="1" applyFill="1" applyBorder="1" applyAlignment="1" applyProtection="1">
      <alignment horizontal="center" vertical="top"/>
    </xf>
    <xf numFmtId="0" fontId="30" fillId="25" borderId="16" xfId="0" applyNumberFormat="1" applyFont="1" applyFill="1" applyBorder="1" applyAlignment="1" applyProtection="1">
      <alignment vertical="top"/>
    </xf>
    <xf numFmtId="17" fontId="30" fillId="25" borderId="11" xfId="0" applyNumberFormat="1" applyFont="1" applyFill="1" applyBorder="1" applyAlignment="1" applyProtection="1">
      <alignment horizontal="center" vertical="top"/>
    </xf>
    <xf numFmtId="49" fontId="30" fillId="25" borderId="10" xfId="36" applyNumberFormat="1" applyFont="1" applyFill="1" applyBorder="1" applyAlignment="1" applyProtection="1">
      <alignment horizontal="center" vertical="top"/>
    </xf>
    <xf numFmtId="49" fontId="30" fillId="25" borderId="10" xfId="36" applyNumberFormat="1" applyFont="1" applyFill="1" applyBorder="1" applyAlignment="1" applyProtection="1">
      <alignment horizontal="center" vertical="top" wrapText="1"/>
    </xf>
    <xf numFmtId="49" fontId="30" fillId="25" borderId="12" xfId="0" applyNumberFormat="1" applyFont="1" applyFill="1" applyBorder="1" applyAlignment="1" applyProtection="1">
      <alignment horizontal="center" vertical="top" wrapText="1"/>
    </xf>
    <xf numFmtId="0" fontId="30" fillId="25" borderId="10" xfId="0" applyNumberFormat="1" applyFont="1" applyFill="1" applyBorder="1" applyAlignment="1" applyProtection="1">
      <alignment horizontal="justify" vertical="top" wrapText="1"/>
    </xf>
    <xf numFmtId="49" fontId="30" fillId="25" borderId="12" xfId="0" applyNumberFormat="1" applyFont="1" applyFill="1" applyBorder="1" applyAlignment="1" applyProtection="1">
      <alignment horizontal="center" vertical="top"/>
    </xf>
    <xf numFmtId="0" fontId="43" fillId="25" borderId="10" xfId="0" applyNumberFormat="1" applyFont="1" applyFill="1" applyBorder="1" applyAlignment="1" applyProtection="1">
      <alignment horizontal="left" vertical="top" wrapText="1"/>
    </xf>
    <xf numFmtId="2" fontId="30" fillId="25" borderId="12" xfId="0" applyNumberFormat="1" applyFont="1" applyFill="1" applyBorder="1" applyAlignment="1" applyProtection="1">
      <alignment horizontal="center" vertical="top"/>
    </xf>
    <xf numFmtId="0" fontId="43" fillId="25" borderId="10" xfId="0" applyNumberFormat="1" applyFont="1" applyFill="1" applyBorder="1" applyAlignment="1" applyProtection="1">
      <alignment vertical="top" wrapText="1"/>
    </xf>
    <xf numFmtId="16" fontId="30" fillId="25" borderId="10" xfId="0" applyNumberFormat="1" applyFont="1" applyFill="1" applyBorder="1" applyAlignment="1" applyProtection="1">
      <alignment horizontal="center" vertical="top"/>
    </xf>
    <xf numFmtId="2" fontId="30" fillId="25" borderId="26" xfId="0" applyNumberFormat="1" applyFont="1" applyFill="1" applyBorder="1" applyAlignment="1" applyProtection="1">
      <alignment horizontal="center" vertical="top" wrapText="1"/>
    </xf>
    <xf numFmtId="0" fontId="30" fillId="25" borderId="10" xfId="46" applyFont="1" applyFill="1" applyBorder="1" applyAlignment="1">
      <alignment vertical="top" wrapText="1"/>
    </xf>
    <xf numFmtId="49" fontId="30" fillId="25" borderId="16" xfId="0" applyNumberFormat="1" applyFont="1" applyFill="1" applyBorder="1" applyAlignment="1" applyProtection="1">
      <alignment horizontal="center" vertical="top"/>
    </xf>
    <xf numFmtId="0" fontId="30" fillId="25" borderId="24" xfId="0" applyNumberFormat="1" applyFont="1" applyFill="1" applyBorder="1" applyAlignment="1" applyProtection="1">
      <alignment vertical="top" wrapText="1"/>
    </xf>
    <xf numFmtId="0" fontId="30" fillId="25" borderId="16" xfId="0" applyNumberFormat="1" applyFont="1" applyFill="1" applyBorder="1" applyAlignment="1" applyProtection="1">
      <alignment horizontal="center" vertical="top"/>
    </xf>
    <xf numFmtId="49" fontId="30" fillId="25" borderId="10" xfId="0" applyNumberFormat="1" applyFont="1" applyFill="1" applyBorder="1" applyAlignment="1" applyProtection="1">
      <alignment horizontal="center" vertical="top"/>
      <protection locked="0"/>
    </xf>
    <xf numFmtId="0" fontId="30" fillId="25" borderId="25" xfId="0" applyNumberFormat="1" applyFont="1" applyFill="1" applyBorder="1" applyAlignment="1" applyProtection="1">
      <alignment vertical="top" wrapText="1"/>
    </xf>
    <xf numFmtId="0" fontId="36" fillId="25" borderId="13" xfId="0" applyNumberFormat="1" applyFont="1" applyFill="1" applyBorder="1" applyAlignment="1" applyProtection="1">
      <alignment horizontal="center" vertical="top"/>
    </xf>
    <xf numFmtId="2" fontId="36" fillId="25" borderId="13" xfId="0" applyNumberFormat="1" applyFont="1" applyFill="1" applyBorder="1" applyAlignment="1" applyProtection="1">
      <alignment horizontal="center" vertical="top" wrapText="1"/>
    </xf>
    <xf numFmtId="0" fontId="44" fillId="25" borderId="13" xfId="0" applyNumberFormat="1" applyFont="1" applyFill="1" applyBorder="1" applyAlignment="1" applyProtection="1">
      <alignment horizontal="center" vertical="top"/>
    </xf>
    <xf numFmtId="0" fontId="36" fillId="25" borderId="10" xfId="0" applyNumberFormat="1" applyFont="1" applyFill="1" applyBorder="1" applyAlignment="1" applyProtection="1">
      <alignment vertical="top"/>
    </xf>
    <xf numFmtId="49" fontId="36" fillId="25" borderId="12" xfId="0" applyNumberFormat="1" applyFont="1" applyFill="1" applyBorder="1" applyAlignment="1" applyProtection="1">
      <alignment horizontal="center" vertical="top"/>
    </xf>
    <xf numFmtId="49" fontId="36" fillId="25" borderId="12" xfId="0" applyNumberFormat="1" applyFont="1" applyFill="1" applyBorder="1" applyAlignment="1" applyProtection="1">
      <alignment horizontal="center" vertical="top" wrapText="1"/>
    </xf>
    <xf numFmtId="0" fontId="36" fillId="25" borderId="12" xfId="0" applyNumberFormat="1" applyFont="1" applyFill="1" applyBorder="1" applyAlignment="1" applyProtection="1">
      <alignment vertical="top" wrapText="1"/>
    </xf>
    <xf numFmtId="0" fontId="36" fillId="25" borderId="12" xfId="0" applyNumberFormat="1" applyFont="1" applyFill="1" applyBorder="1" applyAlignment="1" applyProtection="1">
      <alignment vertical="top"/>
    </xf>
    <xf numFmtId="0" fontId="36" fillId="25" borderId="12" xfId="0" applyNumberFormat="1" applyFont="1" applyFill="1" applyBorder="1" applyAlignment="1" applyProtection="1">
      <alignment horizontal="left" vertical="top" wrapText="1"/>
    </xf>
    <xf numFmtId="4" fontId="30" fillId="25" borderId="12" xfId="0" applyNumberFormat="1" applyFont="1" applyFill="1" applyBorder="1" applyAlignment="1" applyProtection="1">
      <alignment horizontal="center" vertical="top"/>
    </xf>
    <xf numFmtId="169" fontId="30" fillId="25" borderId="10" xfId="0" applyNumberFormat="1" applyFont="1" applyFill="1" applyBorder="1" applyAlignment="1" applyProtection="1">
      <alignment horizontal="left" vertical="top" wrapText="1"/>
    </xf>
    <xf numFmtId="2" fontId="33" fillId="25" borderId="13" xfId="0" applyNumberFormat="1" applyFont="1" applyFill="1" applyBorder="1" applyAlignment="1" applyProtection="1">
      <alignment horizontal="center" vertical="top"/>
    </xf>
    <xf numFmtId="4" fontId="30" fillId="25" borderId="0" xfId="0" applyNumberFormat="1" applyFont="1" applyFill="1" applyBorder="1" applyAlignment="1" applyProtection="1">
      <alignment vertical="top"/>
    </xf>
    <xf numFmtId="0" fontId="30" fillId="25" borderId="10" xfId="0" applyNumberFormat="1" applyFont="1" applyFill="1" applyBorder="1" applyAlignment="1" applyProtection="1">
      <alignment horizontal="center" vertical="top"/>
      <protection locked="0"/>
    </xf>
    <xf numFmtId="2" fontId="33" fillId="25" borderId="18" xfId="0" applyNumberFormat="1" applyFont="1" applyFill="1" applyBorder="1" applyAlignment="1" applyProtection="1">
      <alignment horizontal="center" vertical="top"/>
    </xf>
    <xf numFmtId="0" fontId="45" fillId="25" borderId="0" xfId="0" applyNumberFormat="1" applyFont="1" applyFill="1" applyBorder="1" applyAlignment="1" applyProtection="1">
      <alignment vertical="top"/>
    </xf>
    <xf numFmtId="2" fontId="30" fillId="25" borderId="13" xfId="0" applyNumberFormat="1" applyFont="1" applyFill="1" applyBorder="1" applyAlignment="1" applyProtection="1">
      <alignment vertical="top" wrapText="1"/>
    </xf>
    <xf numFmtId="1" fontId="30" fillId="25" borderId="10" xfId="0" applyNumberFormat="1" applyFont="1" applyFill="1" applyBorder="1" applyAlignment="1" applyProtection="1">
      <alignment horizontal="left" vertical="top"/>
    </xf>
    <xf numFmtId="1" fontId="30" fillId="25" borderId="10" xfId="0" applyNumberFormat="1" applyFont="1" applyFill="1" applyBorder="1" applyAlignment="1" applyProtection="1">
      <alignment horizontal="left" vertical="top" wrapText="1"/>
    </xf>
    <xf numFmtId="1" fontId="30" fillId="25" borderId="10" xfId="0" applyNumberFormat="1" applyFont="1" applyFill="1" applyBorder="1" applyAlignment="1" applyProtection="1">
      <alignment horizontal="left" vertical="top" wrapText="1" shrinkToFit="1"/>
    </xf>
    <xf numFmtId="0" fontId="30" fillId="25" borderId="13" xfId="0" applyNumberFormat="1" applyFont="1" applyFill="1" applyBorder="1" applyAlignment="1" applyProtection="1">
      <alignment vertical="top" wrapText="1" shrinkToFit="1"/>
    </xf>
    <xf numFmtId="1" fontId="30" fillId="25" borderId="13" xfId="0" applyNumberFormat="1" applyFont="1" applyFill="1" applyBorder="1" applyAlignment="1" applyProtection="1">
      <alignment horizontal="left" vertical="top"/>
    </xf>
    <xf numFmtId="1" fontId="30" fillId="25" borderId="13" xfId="0" applyNumberFormat="1" applyFont="1" applyFill="1" applyBorder="1" applyAlignment="1" applyProtection="1">
      <alignment horizontal="left" vertical="top" wrapText="1"/>
    </xf>
    <xf numFmtId="49" fontId="30" fillId="25" borderId="10" xfId="0" applyNumberFormat="1" applyFont="1" applyFill="1" applyBorder="1" applyAlignment="1" applyProtection="1">
      <alignment horizontal="center" wrapText="1"/>
    </xf>
    <xf numFmtId="49" fontId="30" fillId="25" borderId="12" xfId="0" applyNumberFormat="1" applyFont="1" applyFill="1" applyBorder="1" applyAlignment="1" applyProtection="1">
      <alignment vertical="top" wrapText="1"/>
    </xf>
    <xf numFmtId="1" fontId="30" fillId="25" borderId="12" xfId="0" applyNumberFormat="1" applyFont="1" applyFill="1" applyBorder="1" applyAlignment="1" applyProtection="1">
      <alignment horizontal="left" vertical="top" wrapText="1"/>
    </xf>
    <xf numFmtId="49" fontId="30" fillId="25" borderId="0" xfId="0" applyNumberFormat="1" applyFont="1" applyFill="1" applyBorder="1" applyAlignment="1" applyProtection="1">
      <alignment vertical="top" wrapText="1"/>
    </xf>
    <xf numFmtId="1" fontId="30" fillId="25" borderId="0" xfId="0" applyNumberFormat="1" applyFont="1" applyFill="1" applyBorder="1" applyAlignment="1" applyProtection="1">
      <alignment horizontal="left" vertical="top" wrapText="1"/>
    </xf>
    <xf numFmtId="49" fontId="30" fillId="25" borderId="0" xfId="0" applyNumberFormat="1" applyFont="1" applyFill="1" applyBorder="1" applyAlignment="1" applyProtection="1">
      <alignment horizontal="left" vertical="top" wrapText="1"/>
    </xf>
    <xf numFmtId="1" fontId="30" fillId="25" borderId="0" xfId="0" applyNumberFormat="1" applyFont="1" applyFill="1" applyBorder="1" applyAlignment="1" applyProtection="1">
      <alignment horizontal="left" vertical="top"/>
    </xf>
    <xf numFmtId="0" fontId="46" fillId="25" borderId="0" xfId="0" applyNumberFormat="1" applyFont="1" applyFill="1" applyBorder="1" applyAlignment="1" applyProtection="1">
      <alignment vertical="top"/>
    </xf>
    <xf numFmtId="0" fontId="47" fillId="25" borderId="0" xfId="0" applyNumberFormat="1" applyFont="1" applyFill="1" applyBorder="1" applyAlignment="1" applyProtection="1">
      <alignment horizontal="left" vertical="top"/>
    </xf>
    <xf numFmtId="0" fontId="47" fillId="25" borderId="0" xfId="0" applyNumberFormat="1" applyFont="1" applyFill="1" applyBorder="1" applyAlignment="1" applyProtection="1">
      <alignment horizontal="center" vertical="top"/>
    </xf>
    <xf numFmtId="170" fontId="30" fillId="25" borderId="10" xfId="0" applyNumberFormat="1" applyFont="1" applyFill="1" applyBorder="1" applyAlignment="1" applyProtection="1">
      <alignment horizontal="center" vertical="top"/>
    </xf>
    <xf numFmtId="0" fontId="30" fillId="25" borderId="10" xfId="36" applyNumberFormat="1" applyFont="1" applyFill="1" applyBorder="1" applyAlignment="1" applyProtection="1">
      <alignment vertical="top" wrapText="1"/>
    </xf>
    <xf numFmtId="0" fontId="30" fillId="25" borderId="10" xfId="0" applyNumberFormat="1" applyFont="1" applyFill="1" applyBorder="1" applyAlignment="1" applyProtection="1">
      <alignment horizontal="left" vertical="justify" wrapText="1"/>
    </xf>
    <xf numFmtId="171" fontId="30" fillId="25" borderId="10" xfId="0" applyNumberFormat="1" applyFont="1" applyFill="1" applyBorder="1" applyAlignment="1" applyProtection="1">
      <alignment horizontal="center" vertical="top" wrapText="1"/>
    </xf>
    <xf numFmtId="0" fontId="30" fillId="25" borderId="10" xfId="36" applyNumberFormat="1" applyFont="1" applyFill="1" applyBorder="1" applyAlignment="1" applyProtection="1">
      <alignment horizontal="left" vertical="top" wrapText="1"/>
    </xf>
    <xf numFmtId="2" fontId="30" fillId="25" borderId="10" xfId="36" applyNumberFormat="1" applyFont="1" applyFill="1" applyBorder="1" applyAlignment="1" applyProtection="1">
      <alignment horizontal="center" vertical="top"/>
    </xf>
    <xf numFmtId="0" fontId="30" fillId="25" borderId="23" xfId="0" applyNumberFormat="1" applyFont="1" applyFill="1" applyBorder="1" applyAlignment="1" applyProtection="1">
      <alignment horizontal="left" vertical="top" wrapText="1"/>
    </xf>
    <xf numFmtId="0" fontId="30" fillId="25" borderId="16" xfId="0" applyNumberFormat="1" applyFont="1" applyFill="1" applyBorder="1" applyAlignment="1" applyProtection="1">
      <alignment vertical="center" wrapText="1"/>
    </xf>
    <xf numFmtId="49" fontId="30" fillId="25" borderId="0" xfId="0" applyNumberFormat="1" applyFont="1" applyFill="1" applyBorder="1" applyAlignment="1" applyProtection="1">
      <alignment vertical="top"/>
    </xf>
    <xf numFmtId="2" fontId="30" fillId="25" borderId="17" xfId="0" applyNumberFormat="1" applyFont="1" applyFill="1" applyBorder="1" applyAlignment="1" applyProtection="1">
      <alignment horizontal="center" vertical="top" wrapText="1"/>
    </xf>
    <xf numFmtId="0" fontId="30" fillId="25" borderId="20" xfId="0" applyNumberFormat="1" applyFont="1" applyFill="1" applyBorder="1" applyAlignment="1" applyProtection="1">
      <alignment horizontal="left" vertical="top" wrapText="1"/>
    </xf>
    <xf numFmtId="2" fontId="36" fillId="25" borderId="15" xfId="0" applyNumberFormat="1" applyFont="1" applyFill="1" applyBorder="1" applyAlignment="1" applyProtection="1">
      <alignment horizontal="center" vertical="top" wrapText="1"/>
    </xf>
    <xf numFmtId="0" fontId="31" fillId="25" borderId="0" xfId="0" applyNumberFormat="1" applyFont="1" applyFill="1" applyBorder="1" applyAlignment="1" applyProtection="1">
      <alignment horizontal="left"/>
    </xf>
    <xf numFmtId="0" fontId="30" fillId="25" borderId="12" xfId="0" applyNumberFormat="1" applyFont="1" applyFill="1" applyBorder="1" applyAlignment="1" applyProtection="1">
      <alignment horizontal="center" vertical="top" wrapText="1"/>
    </xf>
    <xf numFmtId="0" fontId="30" fillId="25" borderId="13"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top"/>
    </xf>
    <xf numFmtId="0" fontId="30" fillId="25" borderId="17" xfId="0" applyNumberFormat="1" applyFont="1" applyFill="1" applyBorder="1" applyAlignment="1" applyProtection="1">
      <alignment horizontal="center" vertical="top"/>
    </xf>
    <xf numFmtId="0" fontId="30" fillId="25" borderId="13"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xf>
    <xf numFmtId="0" fontId="30" fillId="25" borderId="10" xfId="0" applyNumberFormat="1" applyFont="1" applyFill="1" applyBorder="1" applyAlignment="1" applyProtection="1">
      <alignment horizontal="center" vertical="top" wrapText="1"/>
    </xf>
    <xf numFmtId="0" fontId="7" fillId="0" borderId="12" xfId="0" applyNumberFormat="1" applyFont="1" applyFill="1" applyBorder="1" applyAlignment="1" applyProtection="1">
      <alignment horizontal="center" vertical="top"/>
    </xf>
    <xf numFmtId="0" fontId="7" fillId="0" borderId="13" xfId="0" applyNumberFormat="1" applyFont="1" applyFill="1" applyBorder="1" applyAlignment="1" applyProtection="1">
      <alignment horizontal="center" vertical="top"/>
    </xf>
    <xf numFmtId="0" fontId="7" fillId="0" borderId="0" xfId="0" applyNumberFormat="1" applyFont="1" applyFill="1" applyBorder="1" applyAlignment="1" applyProtection="1">
      <alignment horizontal="center" vertical="top" wrapText="1"/>
    </xf>
    <xf numFmtId="0" fontId="30" fillId="25" borderId="17"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left" vertical="top" wrapText="1"/>
    </xf>
    <xf numFmtId="0" fontId="30" fillId="25" borderId="17" xfId="0" applyNumberFormat="1" applyFont="1" applyFill="1" applyBorder="1" applyAlignment="1" applyProtection="1">
      <alignment horizontal="left" vertical="top" wrapText="1"/>
    </xf>
    <xf numFmtId="0" fontId="30" fillId="25" borderId="13" xfId="0" applyNumberFormat="1" applyFont="1" applyFill="1" applyBorder="1" applyAlignment="1" applyProtection="1">
      <alignment horizontal="left" vertical="top" wrapText="1"/>
    </xf>
    <xf numFmtId="0" fontId="33" fillId="25" borderId="0" xfId="0" applyNumberFormat="1" applyFont="1" applyFill="1" applyBorder="1" applyAlignment="1" applyProtection="1">
      <alignment horizontal="left" vertical="top"/>
    </xf>
    <xf numFmtId="0" fontId="30" fillId="25" borderId="0" xfId="0" applyNumberFormat="1" applyFont="1" applyFill="1" applyBorder="1" applyAlignment="1" applyProtection="1">
      <alignment vertical="top"/>
    </xf>
    <xf numFmtId="17" fontId="30" fillId="25" borderId="12" xfId="0" applyNumberFormat="1" applyFont="1" applyFill="1" applyBorder="1" applyAlignment="1" applyProtection="1">
      <alignment horizontal="center" vertical="top"/>
    </xf>
    <xf numFmtId="17" fontId="30" fillId="25" borderId="17" xfId="0" applyNumberFormat="1" applyFont="1" applyFill="1" applyBorder="1" applyAlignment="1" applyProtection="1">
      <alignment horizontal="center" vertical="top"/>
    </xf>
    <xf numFmtId="17" fontId="30" fillId="25" borderId="13" xfId="0" applyNumberFormat="1" applyFont="1" applyFill="1" applyBorder="1" applyAlignment="1" applyProtection="1">
      <alignment horizontal="center" vertical="top"/>
    </xf>
    <xf numFmtId="165" fontId="30" fillId="25" borderId="10" xfId="0" applyNumberFormat="1" applyFont="1" applyFill="1" applyBorder="1" applyAlignment="1" applyProtection="1">
      <alignment horizontal="center" vertical="top"/>
    </xf>
    <xf numFmtId="2" fontId="39" fillId="25" borderId="10" xfId="0" applyNumberFormat="1" applyFont="1" applyFill="1" applyBorder="1" applyAlignment="1">
      <alignment horizontal="center" vertical="center" wrapText="1"/>
    </xf>
    <xf numFmtId="165" fontId="30" fillId="0" borderId="10" xfId="0" applyNumberFormat="1" applyFont="1" applyFill="1" applyBorder="1" applyAlignment="1" applyProtection="1">
      <alignment horizontal="center" vertical="top"/>
    </xf>
    <xf numFmtId="2" fontId="30" fillId="0" borderId="10" xfId="0" applyNumberFormat="1" applyFont="1" applyFill="1" applyBorder="1" applyAlignment="1">
      <alignment horizontal="center" vertical="top" wrapText="1"/>
    </xf>
    <xf numFmtId="0" fontId="30" fillId="25" borderId="12" xfId="0" applyFont="1" applyFill="1" applyBorder="1" applyAlignment="1">
      <alignment horizontal="center" vertical="top" wrapText="1"/>
    </xf>
    <xf numFmtId="0" fontId="30" fillId="25" borderId="17" xfId="0" applyFont="1" applyFill="1" applyBorder="1" applyAlignment="1">
      <alignment horizontal="center" vertical="top" wrapText="1"/>
    </xf>
    <xf numFmtId="0" fontId="30" fillId="25" borderId="13" xfId="0" applyFont="1" applyFill="1" applyBorder="1" applyAlignment="1">
      <alignment horizontal="center" vertical="top" wrapText="1"/>
    </xf>
    <xf numFmtId="0" fontId="39" fillId="25" borderId="10" xfId="0" applyNumberFormat="1" applyFont="1" applyFill="1" applyBorder="1" applyAlignment="1" applyProtection="1">
      <alignment horizontal="center" vertical="top"/>
    </xf>
    <xf numFmtId="0" fontId="39" fillId="25" borderId="10" xfId="0" applyNumberFormat="1" applyFont="1" applyFill="1" applyBorder="1" applyAlignment="1" applyProtection="1">
      <alignment horizontal="center" vertical="top" wrapText="1"/>
    </xf>
    <xf numFmtId="0" fontId="30" fillId="25" borderId="12" xfId="0" applyNumberFormat="1" applyFont="1" applyFill="1" applyBorder="1" applyAlignment="1" applyProtection="1">
      <alignment horizontal="center" vertical="center" wrapText="1"/>
    </xf>
    <xf numFmtId="0" fontId="30" fillId="25" borderId="17" xfId="0" applyNumberFormat="1" applyFont="1" applyFill="1" applyBorder="1" applyAlignment="1" applyProtection="1">
      <alignment horizontal="center" vertical="center" wrapText="1"/>
    </xf>
    <xf numFmtId="0" fontId="30" fillId="25" borderId="13" xfId="0" applyNumberFormat="1" applyFont="1" applyFill="1" applyBorder="1" applyAlignment="1" applyProtection="1">
      <alignment horizontal="center" vertical="center" wrapText="1"/>
    </xf>
    <xf numFmtId="0" fontId="30" fillId="25" borderId="12" xfId="0" applyFont="1" applyFill="1" applyBorder="1" applyAlignment="1">
      <alignment horizontal="left" vertical="top" wrapText="1"/>
    </xf>
    <xf numFmtId="0" fontId="30" fillId="25" borderId="17" xfId="0" applyFont="1" applyFill="1" applyBorder="1" applyAlignment="1">
      <alignment horizontal="left" vertical="top" wrapText="1"/>
    </xf>
    <xf numFmtId="0" fontId="30" fillId="25" borderId="13" xfId="0" applyFont="1" applyFill="1" applyBorder="1" applyAlignment="1">
      <alignment horizontal="left" vertical="top" wrapText="1"/>
    </xf>
    <xf numFmtId="0" fontId="30" fillId="25" borderId="12" xfId="0" applyNumberFormat="1" applyFont="1" applyFill="1" applyBorder="1" applyAlignment="1" applyProtection="1">
      <alignment horizontal="center" vertical="center"/>
    </xf>
    <xf numFmtId="0" fontId="30" fillId="25" borderId="17" xfId="0" applyNumberFormat="1" applyFont="1" applyFill="1" applyBorder="1" applyAlignment="1" applyProtection="1">
      <alignment horizontal="center" vertical="center"/>
    </xf>
    <xf numFmtId="0" fontId="30" fillId="25" borderId="13" xfId="0" applyNumberFormat="1" applyFont="1" applyFill="1" applyBorder="1" applyAlignment="1" applyProtection="1">
      <alignment horizontal="center" vertical="center"/>
    </xf>
    <xf numFmtId="0" fontId="8" fillId="25" borderId="0" xfId="0" applyNumberFormat="1" applyFont="1" applyFill="1" applyBorder="1" applyAlignment="1" applyProtection="1">
      <alignment horizontal="left" vertical="top"/>
    </xf>
    <xf numFmtId="0" fontId="34" fillId="25" borderId="0" xfId="0" applyNumberFormat="1" applyFont="1" applyFill="1" applyBorder="1" applyAlignment="1" applyProtection="1">
      <alignment vertical="top"/>
    </xf>
    <xf numFmtId="0" fontId="34" fillId="25" borderId="0" xfId="0" applyNumberFormat="1" applyFont="1" applyFill="1" applyBorder="1" applyAlignment="1" applyProtection="1">
      <alignment horizontal="left" vertical="top"/>
    </xf>
    <xf numFmtId="0" fontId="30" fillId="25" borderId="12"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13" xfId="0" applyFont="1" applyFill="1" applyBorder="1" applyAlignment="1">
      <alignment horizontal="center" vertical="center" wrapText="1"/>
    </xf>
    <xf numFmtId="0" fontId="30" fillId="25" borderId="12" xfId="0" applyFont="1" applyFill="1" applyBorder="1" applyAlignment="1">
      <alignment vertical="top" wrapText="1"/>
    </xf>
    <xf numFmtId="0" fontId="30" fillId="25" borderId="12" xfId="44" applyNumberFormat="1" applyFont="1" applyFill="1" applyBorder="1" applyAlignment="1" applyProtection="1">
      <alignment horizontal="center" vertical="top"/>
    </xf>
    <xf numFmtId="0" fontId="30" fillId="25" borderId="17" xfId="44" applyNumberFormat="1" applyFont="1" applyFill="1" applyBorder="1" applyAlignment="1" applyProtection="1">
      <alignment horizontal="center" vertical="top"/>
    </xf>
    <xf numFmtId="0" fontId="30" fillId="25" borderId="13" xfId="44" applyNumberFormat="1" applyFont="1" applyFill="1" applyBorder="1" applyAlignment="1" applyProtection="1">
      <alignment horizontal="center" vertical="top"/>
    </xf>
    <xf numFmtId="2" fontId="30" fillId="25" borderId="12" xfId="0" applyNumberFormat="1" applyFont="1" applyFill="1" applyBorder="1" applyAlignment="1">
      <alignment horizontal="center" vertical="top" wrapText="1"/>
    </xf>
    <xf numFmtId="2" fontId="30" fillId="25" borderId="17" xfId="0" applyNumberFormat="1" applyFont="1" applyFill="1" applyBorder="1" applyAlignment="1">
      <alignment horizontal="center" vertical="top" wrapText="1"/>
    </xf>
    <xf numFmtId="2" fontId="30" fillId="25" borderId="13" xfId="0" applyNumberFormat="1" applyFont="1" applyFill="1" applyBorder="1" applyAlignment="1">
      <alignment horizontal="center" vertical="top" wrapText="1"/>
    </xf>
    <xf numFmtId="44" fontId="30" fillId="25" borderId="12" xfId="44" applyFont="1" applyFill="1" applyBorder="1" applyAlignment="1">
      <alignment vertical="top" wrapText="1"/>
    </xf>
    <xf numFmtId="44" fontId="30" fillId="25" borderId="17" xfId="44" applyFont="1" applyFill="1" applyBorder="1" applyAlignment="1">
      <alignment horizontal="center" vertical="top" wrapText="1"/>
    </xf>
    <xf numFmtId="44" fontId="30" fillId="25" borderId="13" xfId="44" applyFont="1" applyFill="1" applyBorder="1" applyAlignment="1">
      <alignment horizontal="center" vertical="top" wrapText="1"/>
    </xf>
    <xf numFmtId="0" fontId="30" fillId="25" borderId="25" xfId="0" applyNumberFormat="1" applyFont="1" applyFill="1" applyBorder="1" applyAlignment="1" applyProtection="1">
      <alignment horizontal="left" vertical="top" wrapText="1"/>
    </xf>
    <xf numFmtId="0" fontId="30" fillId="25" borderId="18" xfId="0" applyNumberFormat="1" applyFont="1" applyFill="1" applyBorder="1" applyAlignment="1" applyProtection="1">
      <alignment horizontal="left" vertical="top" wrapText="1"/>
    </xf>
    <xf numFmtId="0" fontId="30" fillId="25" borderId="22" xfId="0" applyNumberFormat="1" applyFont="1" applyFill="1" applyBorder="1" applyAlignment="1" applyProtection="1">
      <alignment horizontal="left" vertical="top" wrapText="1"/>
    </xf>
    <xf numFmtId="0" fontId="7" fillId="25" borderId="0" xfId="0" applyNumberFormat="1" applyFont="1" applyFill="1" applyBorder="1" applyAlignment="1" applyProtection="1">
      <alignment vertical="top"/>
    </xf>
    <xf numFmtId="4" fontId="30" fillId="25" borderId="12" xfId="0" applyNumberFormat="1" applyFont="1" applyFill="1" applyBorder="1" applyAlignment="1" applyProtection="1">
      <alignment horizontal="center" vertical="top" wrapText="1"/>
    </xf>
    <xf numFmtId="4" fontId="30" fillId="25" borderId="17" xfId="0" applyNumberFormat="1" applyFont="1" applyFill="1" applyBorder="1" applyAlignment="1" applyProtection="1">
      <alignment horizontal="center" vertical="top" wrapText="1"/>
    </xf>
    <xf numFmtId="4" fontId="30" fillId="25" borderId="13" xfId="0" applyNumberFormat="1" applyFont="1" applyFill="1" applyBorder="1" applyAlignment="1" applyProtection="1">
      <alignment horizontal="center" vertical="top" wrapText="1"/>
    </xf>
    <xf numFmtId="0" fontId="30" fillId="25" borderId="23" xfId="0" applyNumberFormat="1" applyFont="1" applyFill="1" applyBorder="1" applyAlignment="1" applyProtection="1">
      <alignment horizontal="center" vertical="top"/>
    </xf>
    <xf numFmtId="0" fontId="30" fillId="25" borderId="21" xfId="0" applyNumberFormat="1" applyFont="1" applyFill="1" applyBorder="1" applyAlignment="1" applyProtection="1">
      <alignment horizontal="center" vertical="top"/>
    </xf>
    <xf numFmtId="0" fontId="30" fillId="25" borderId="15" xfId="0" applyNumberFormat="1" applyFont="1" applyFill="1" applyBorder="1" applyAlignment="1" applyProtection="1">
      <alignment horizontal="center" vertical="top"/>
    </xf>
    <xf numFmtId="49" fontId="30" fillId="25" borderId="12" xfId="0" applyNumberFormat="1" applyFont="1" applyFill="1" applyBorder="1" applyAlignment="1">
      <alignment vertical="top" wrapText="1"/>
    </xf>
    <xf numFmtId="49" fontId="30" fillId="25" borderId="17" xfId="0" applyNumberFormat="1" applyFont="1" applyFill="1" applyBorder="1" applyAlignment="1">
      <alignment horizontal="center" vertical="top" wrapText="1"/>
    </xf>
    <xf numFmtId="49" fontId="30" fillId="25" borderId="13" xfId="0" applyNumberFormat="1" applyFont="1" applyFill="1" applyBorder="1" applyAlignment="1">
      <alignment horizontal="center" vertical="top" wrapText="1"/>
    </xf>
    <xf numFmtId="0" fontId="7" fillId="25" borderId="10" xfId="0" applyNumberFormat="1" applyFont="1" applyFill="1" applyBorder="1" applyAlignment="1" applyProtection="1">
      <alignment horizontal="center" vertical="top" wrapText="1"/>
    </xf>
    <xf numFmtId="0" fontId="31" fillId="25" borderId="0" xfId="0" applyNumberFormat="1" applyFont="1" applyFill="1" applyBorder="1" applyAlignment="1" applyProtection="1">
      <alignment horizontal="left" vertical="top"/>
    </xf>
    <xf numFmtId="0" fontId="29" fillId="25" borderId="19" xfId="0" applyNumberFormat="1" applyFont="1" applyFill="1" applyBorder="1" applyAlignment="1" applyProtection="1">
      <alignment horizontal="center" vertical="top" wrapText="1"/>
    </xf>
    <xf numFmtId="0" fontId="29" fillId="25" borderId="14" xfId="0" applyNumberFormat="1" applyFont="1" applyFill="1" applyBorder="1" applyAlignment="1" applyProtection="1">
      <alignment horizontal="center" vertical="top" wrapText="1"/>
    </xf>
    <xf numFmtId="0" fontId="30" fillId="25" borderId="10" xfId="0" applyFont="1" applyFill="1" applyBorder="1" applyAlignment="1">
      <alignment horizontal="center"/>
    </xf>
    <xf numFmtId="4" fontId="30" fillId="25" borderId="10" xfId="0" applyNumberFormat="1" applyFont="1" applyFill="1" applyBorder="1" applyAlignment="1" applyProtection="1">
      <alignment horizontal="center" vertical="top" wrapText="1"/>
    </xf>
    <xf numFmtId="2" fontId="30" fillId="25" borderId="10" xfId="0" applyNumberFormat="1" applyFont="1" applyFill="1" applyBorder="1" applyAlignment="1" applyProtection="1">
      <alignment horizontal="center" vertical="top" wrapText="1"/>
    </xf>
    <xf numFmtId="0" fontId="33" fillId="25" borderId="0" xfId="0" applyNumberFormat="1" applyFont="1" applyFill="1" applyBorder="1" applyAlignment="1" applyProtection="1">
      <alignment horizontal="left"/>
    </xf>
    <xf numFmtId="0" fontId="8" fillId="25" borderId="0" xfId="0" applyNumberFormat="1" applyFont="1" applyFill="1" applyBorder="1" applyAlignment="1" applyProtection="1">
      <alignment horizontal="left" wrapText="1"/>
    </xf>
    <xf numFmtId="14" fontId="30" fillId="25" borderId="10" xfId="0" applyNumberFormat="1" applyFont="1" applyFill="1" applyBorder="1" applyAlignment="1" applyProtection="1">
      <alignment horizontal="center" vertical="top" wrapText="1"/>
    </xf>
    <xf numFmtId="0" fontId="8" fillId="25" borderId="0" xfId="0" applyNumberFormat="1" applyFont="1" applyFill="1" applyBorder="1" applyAlignment="1" applyProtection="1">
      <alignment horizontal="left"/>
    </xf>
    <xf numFmtId="0" fontId="47" fillId="25" borderId="0" xfId="0" applyNumberFormat="1" applyFont="1" applyFill="1" applyBorder="1" applyAlignment="1" applyProtection="1">
      <alignment horizontal="left" vertical="top"/>
    </xf>
    <xf numFmtId="0" fontId="47" fillId="25" borderId="0" xfId="0" applyNumberFormat="1" applyFont="1" applyFill="1" applyBorder="1" applyAlignment="1" applyProtection="1">
      <alignment horizontal="center" vertical="top"/>
    </xf>
    <xf numFmtId="0" fontId="29" fillId="25" borderId="10" xfId="0" applyNumberFormat="1" applyFont="1" applyFill="1" applyBorder="1" applyAlignment="1" applyProtection="1">
      <alignment horizontal="center" vertical="top"/>
    </xf>
    <xf numFmtId="0" fontId="29" fillId="25" borderId="10" xfId="0" applyNumberFormat="1" applyFont="1" applyFill="1" applyBorder="1" applyAlignment="1" applyProtection="1">
      <alignment horizontal="center" vertical="top" wrapText="1"/>
    </xf>
    <xf numFmtId="0" fontId="29" fillId="25" borderId="10" xfId="0" applyNumberFormat="1" applyFont="1" applyFill="1" applyBorder="1" applyAlignment="1" applyProtection="1">
      <alignment vertical="top" wrapText="1"/>
    </xf>
    <xf numFmtId="49" fontId="29" fillId="25" borderId="10" xfId="0" applyNumberFormat="1" applyFont="1" applyFill="1" applyBorder="1" applyAlignment="1" applyProtection="1">
      <alignment horizontal="center" vertical="top"/>
    </xf>
    <xf numFmtId="0" fontId="29" fillId="25" borderId="10" xfId="0" applyNumberFormat="1" applyFont="1" applyFill="1" applyBorder="1" applyAlignment="1" applyProtection="1">
      <alignment horizontal="left" vertical="top" wrapText="1"/>
    </xf>
    <xf numFmtId="0" fontId="29" fillId="25" borderId="10" xfId="0" applyNumberFormat="1" applyFont="1" applyFill="1" applyBorder="1" applyAlignment="1" applyProtection="1">
      <alignment horizontal="left" vertical="top"/>
    </xf>
    <xf numFmtId="0" fontId="29" fillId="25" borderId="10" xfId="0" applyNumberFormat="1" applyFont="1" applyFill="1" applyBorder="1" applyAlignment="1" applyProtection="1">
      <alignment horizontal="center" vertical="top" wrapText="1" shrinkToFit="1"/>
    </xf>
    <xf numFmtId="0" fontId="29" fillId="25" borderId="12" xfId="0" applyNumberFormat="1" applyFont="1" applyFill="1" applyBorder="1" applyAlignment="1" applyProtection="1">
      <alignment horizontal="center" vertical="top"/>
    </xf>
    <xf numFmtId="0" fontId="29" fillId="25" borderId="17" xfId="0" applyNumberFormat="1" applyFont="1" applyFill="1" applyBorder="1" applyAlignment="1" applyProtection="1">
      <alignment horizontal="center" vertical="top"/>
    </xf>
    <xf numFmtId="0" fontId="29" fillId="25" borderId="13" xfId="0" applyNumberFormat="1" applyFont="1" applyFill="1" applyBorder="1" applyAlignment="1" applyProtection="1">
      <alignment horizontal="center" vertical="top"/>
    </xf>
    <xf numFmtId="0" fontId="29" fillId="25" borderId="12" xfId="0" applyNumberFormat="1" applyFont="1" applyFill="1" applyBorder="1" applyAlignment="1" applyProtection="1">
      <alignment vertical="center"/>
    </xf>
    <xf numFmtId="0" fontId="29" fillId="25" borderId="10" xfId="0" applyNumberFormat="1" applyFont="1" applyFill="1" applyBorder="1" applyAlignment="1" applyProtection="1">
      <alignment vertical="center"/>
    </xf>
    <xf numFmtId="165" fontId="29" fillId="25" borderId="10" xfId="0" applyNumberFormat="1" applyFont="1" applyFill="1" applyBorder="1" applyAlignment="1" applyProtection="1">
      <alignment horizontal="center" vertical="top" wrapText="1"/>
    </xf>
    <xf numFmtId="0" fontId="27" fillId="25" borderId="0" xfId="0" applyNumberFormat="1" applyFont="1" applyFill="1" applyBorder="1" applyAlignment="1" applyProtection="1">
      <alignment vertical="top"/>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енежный" xfId="44" builtinId="4"/>
    <cellStyle name="Денежный 2" xfId="45"/>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МУП ЯрТЭК менее 10тыс." xfId="4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Финансовый" xfId="42" builtinId="3"/>
    <cellStyle name="Хороший"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9"/>
  <sheetViews>
    <sheetView workbookViewId="0">
      <pane ySplit="6" topLeftCell="A7" activePane="bottomLeft" state="frozen"/>
      <selection pane="bottomLeft" activeCell="A4" sqref="A4:XFD6"/>
    </sheetView>
  </sheetViews>
  <sheetFormatPr defaultRowHeight="12.75" x14ac:dyDescent="0.2"/>
  <cols>
    <col min="1" max="1" width="4.85546875" style="22" customWidth="1"/>
    <col min="2" max="2" width="8.85546875" style="20" customWidth="1"/>
    <col min="3" max="3" width="15.140625" style="22" customWidth="1"/>
    <col min="4" max="4" width="17.28515625" style="20" customWidth="1"/>
    <col min="5" max="5" width="28.7109375" style="144" customWidth="1"/>
    <col min="6" max="6" width="20.42578125" customWidth="1"/>
    <col min="7" max="7" width="18.42578125" style="20" customWidth="1"/>
    <col min="8" max="8" width="18.42578125" style="441" customWidth="1"/>
    <col min="9" max="9" width="15.28515625" style="20" customWidth="1"/>
    <col min="10" max="10" width="13.5703125" style="20" customWidth="1"/>
    <col min="11" max="13" width="9.140625" style="20"/>
    <col min="14" max="14" width="9.140625" style="20" customWidth="1"/>
    <col min="15" max="16384" width="9.140625" style="20"/>
  </cols>
  <sheetData>
    <row r="1" spans="1:10" ht="19.5" customHeight="1" x14ac:dyDescent="0.3">
      <c r="A1" s="610" t="s">
        <v>1232</v>
      </c>
      <c r="B1" s="610"/>
      <c r="C1" s="610"/>
      <c r="D1" s="610"/>
      <c r="E1" s="276"/>
      <c r="G1" s="143"/>
      <c r="H1" s="450"/>
      <c r="I1" s="132"/>
      <c r="J1" s="22"/>
    </row>
    <row r="2" spans="1:10" s="26" customFormat="1" ht="15.75" customHeight="1" x14ac:dyDescent="0.2">
      <c r="A2" s="25" t="s">
        <v>1508</v>
      </c>
      <c r="B2" s="25"/>
      <c r="C2" s="25"/>
      <c r="D2" s="25"/>
      <c r="E2" s="333"/>
      <c r="G2" s="25"/>
      <c r="H2" s="452"/>
      <c r="I2" s="25"/>
    </row>
    <row r="3" spans="1:10" ht="14.25" customHeight="1" x14ac:dyDescent="0.2">
      <c r="B3" s="143" t="s">
        <v>1074</v>
      </c>
      <c r="C3" s="143"/>
      <c r="D3" s="26"/>
      <c r="E3" s="39"/>
      <c r="G3" s="143"/>
      <c r="H3" s="450"/>
      <c r="I3" s="143"/>
      <c r="J3" s="22"/>
    </row>
    <row r="4" spans="1:10" s="54" customFormat="1" ht="40.5" customHeight="1" x14ac:dyDescent="0.2">
      <c r="A4" s="420" t="s">
        <v>1533</v>
      </c>
      <c r="B4" s="420" t="s">
        <v>582</v>
      </c>
      <c r="C4" s="420" t="s">
        <v>1156</v>
      </c>
      <c r="D4" s="420" t="s">
        <v>241</v>
      </c>
      <c r="E4" s="328" t="s">
        <v>1331</v>
      </c>
      <c r="F4" s="617" t="s">
        <v>3338</v>
      </c>
      <c r="G4" s="89" t="s">
        <v>91</v>
      </c>
      <c r="H4" s="611" t="s">
        <v>3351</v>
      </c>
      <c r="I4" s="328" t="s">
        <v>762</v>
      </c>
      <c r="J4" s="611" t="s">
        <v>827</v>
      </c>
    </row>
    <row r="5" spans="1:10" s="54" customFormat="1" ht="44.25" customHeight="1" x14ac:dyDescent="0.2">
      <c r="A5" s="421"/>
      <c r="B5" s="81"/>
      <c r="C5" s="421"/>
      <c r="D5" s="81"/>
      <c r="E5" s="81"/>
      <c r="F5" s="617"/>
      <c r="G5" s="81"/>
      <c r="H5" s="612"/>
      <c r="I5" s="81"/>
      <c r="J5" s="612"/>
    </row>
    <row r="6" spans="1:10" s="41" customFormat="1" ht="15" customHeight="1" x14ac:dyDescent="0.2">
      <c r="A6" s="331">
        <v>1</v>
      </c>
      <c r="B6" s="331">
        <v>2</v>
      </c>
      <c r="C6" s="331">
        <v>3</v>
      </c>
      <c r="D6" s="331">
        <v>4</v>
      </c>
      <c r="E6" s="331">
        <v>5</v>
      </c>
      <c r="F6" s="41">
        <v>6</v>
      </c>
      <c r="G6" s="331">
        <v>7</v>
      </c>
      <c r="H6" s="442">
        <v>8</v>
      </c>
      <c r="I6" s="331">
        <v>9</v>
      </c>
      <c r="J6" s="331">
        <v>10</v>
      </c>
    </row>
    <row r="7" spans="1:10" s="278" customFormat="1" ht="44.25" customHeight="1" x14ac:dyDescent="0.2">
      <c r="A7" s="331">
        <v>1</v>
      </c>
      <c r="B7" s="43" t="s">
        <v>706</v>
      </c>
      <c r="C7" s="327" t="s">
        <v>1649</v>
      </c>
      <c r="D7" s="79" t="s">
        <v>1482</v>
      </c>
      <c r="E7" s="42" t="s">
        <v>232</v>
      </c>
      <c r="F7" s="440" t="s">
        <v>3339</v>
      </c>
      <c r="G7" s="327" t="s">
        <v>2712</v>
      </c>
      <c r="H7" s="443" t="s">
        <v>1057</v>
      </c>
      <c r="I7" s="327" t="s">
        <v>1057</v>
      </c>
      <c r="J7" s="264">
        <v>216.6</v>
      </c>
    </row>
    <row r="8" spans="1:10" s="278" customFormat="1" ht="48" customHeight="1" x14ac:dyDescent="0.2">
      <c r="A8" s="331">
        <v>2</v>
      </c>
      <c r="B8" s="43" t="s">
        <v>1142</v>
      </c>
      <c r="C8" s="331"/>
      <c r="D8" s="42" t="s">
        <v>507</v>
      </c>
      <c r="E8" s="42" t="s">
        <v>508</v>
      </c>
      <c r="F8" s="451" t="s">
        <v>3340</v>
      </c>
      <c r="G8" s="327" t="s">
        <v>2713</v>
      </c>
      <c r="H8" s="443" t="s">
        <v>1366</v>
      </c>
      <c r="I8" s="327" t="s">
        <v>1325</v>
      </c>
      <c r="J8" s="102">
        <v>138.5</v>
      </c>
    </row>
    <row r="9" spans="1:10" s="278" customFormat="1" ht="34.5" customHeight="1" x14ac:dyDescent="0.2">
      <c r="A9" s="330">
        <v>3</v>
      </c>
      <c r="B9" s="43" t="s">
        <v>1555</v>
      </c>
      <c r="C9" s="327" t="s">
        <v>1650</v>
      </c>
      <c r="D9" s="42" t="s">
        <v>1376</v>
      </c>
      <c r="E9" s="42" t="s">
        <v>1002</v>
      </c>
      <c r="F9" s="451" t="s">
        <v>3341</v>
      </c>
      <c r="G9" s="327" t="s">
        <v>2714</v>
      </c>
      <c r="H9" s="443" t="s">
        <v>1057</v>
      </c>
      <c r="I9" s="443" t="s">
        <v>1057</v>
      </c>
      <c r="J9" s="102">
        <v>973</v>
      </c>
    </row>
    <row r="10" spans="1:10" s="278" customFormat="1" ht="48.75" customHeight="1" x14ac:dyDescent="0.2">
      <c r="A10" s="329"/>
      <c r="B10" s="43" t="s">
        <v>1555</v>
      </c>
      <c r="C10" s="327" t="s">
        <v>1650</v>
      </c>
      <c r="D10" s="42" t="s">
        <v>1376</v>
      </c>
      <c r="E10" s="42" t="s">
        <v>305</v>
      </c>
      <c r="F10" s="451" t="s">
        <v>3341</v>
      </c>
      <c r="G10" s="327" t="s">
        <v>2714</v>
      </c>
      <c r="H10" s="443" t="s">
        <v>1366</v>
      </c>
      <c r="I10" s="327" t="s">
        <v>2986</v>
      </c>
      <c r="J10" s="102">
        <v>328.7</v>
      </c>
    </row>
    <row r="11" spans="1:10" s="278" customFormat="1" ht="48" customHeight="1" x14ac:dyDescent="0.2">
      <c r="A11" s="331">
        <v>4</v>
      </c>
      <c r="B11" s="43" t="s">
        <v>16</v>
      </c>
      <c r="C11" s="331"/>
      <c r="D11" s="42" t="s">
        <v>772</v>
      </c>
      <c r="E11" s="42" t="s">
        <v>1569</v>
      </c>
      <c r="F11" s="451" t="s">
        <v>1456</v>
      </c>
      <c r="G11" s="327" t="s">
        <v>3054</v>
      </c>
      <c r="H11" s="443" t="s">
        <v>1366</v>
      </c>
      <c r="I11" s="327" t="s">
        <v>1532</v>
      </c>
      <c r="J11" s="102">
        <v>11</v>
      </c>
    </row>
    <row r="12" spans="1:10" s="278" customFormat="1" ht="75.75" customHeight="1" x14ac:dyDescent="0.2">
      <c r="A12" s="86">
        <v>5</v>
      </c>
      <c r="B12" s="43" t="s">
        <v>17</v>
      </c>
      <c r="C12" s="331" t="s">
        <v>1154</v>
      </c>
      <c r="D12" s="42" t="s">
        <v>1155</v>
      </c>
      <c r="E12" s="42" t="s">
        <v>3233</v>
      </c>
      <c r="F12" s="451" t="s">
        <v>1132</v>
      </c>
      <c r="G12" s="327" t="s">
        <v>2715</v>
      </c>
      <c r="H12" s="443" t="s">
        <v>1610</v>
      </c>
      <c r="I12" s="327" t="s">
        <v>258</v>
      </c>
      <c r="J12" s="332">
        <v>1126.7</v>
      </c>
    </row>
    <row r="13" spans="1:10" s="278" customFormat="1" ht="56.25" customHeight="1" x14ac:dyDescent="0.2">
      <c r="A13" s="98"/>
      <c r="B13" s="43" t="s">
        <v>18</v>
      </c>
      <c r="C13" s="331" t="s">
        <v>1154</v>
      </c>
      <c r="D13" s="42" t="s">
        <v>1131</v>
      </c>
      <c r="E13" s="42" t="s">
        <v>780</v>
      </c>
      <c r="F13" s="451" t="s">
        <v>3342</v>
      </c>
      <c r="G13" s="327" t="s">
        <v>2715</v>
      </c>
      <c r="H13" s="443" t="s">
        <v>1610</v>
      </c>
      <c r="I13" s="327" t="s">
        <v>1562</v>
      </c>
      <c r="J13" s="332">
        <v>208.6</v>
      </c>
    </row>
    <row r="14" spans="1:10" s="278" customFormat="1" ht="34.5" customHeight="1" x14ac:dyDescent="0.2">
      <c r="A14" s="331">
        <v>6</v>
      </c>
      <c r="B14" s="43" t="s">
        <v>1177</v>
      </c>
      <c r="C14" s="331"/>
      <c r="D14" s="42" t="s">
        <v>750</v>
      </c>
      <c r="E14" s="42" t="s">
        <v>894</v>
      </c>
      <c r="F14" s="451" t="s">
        <v>3342</v>
      </c>
      <c r="G14" s="327" t="s">
        <v>3054</v>
      </c>
      <c r="H14" s="443" t="s">
        <v>1366</v>
      </c>
      <c r="I14" s="327" t="s">
        <v>1532</v>
      </c>
      <c r="J14" s="102">
        <v>25.8</v>
      </c>
    </row>
    <row r="15" spans="1:10" s="278" customFormat="1" ht="34.5" customHeight="1" x14ac:dyDescent="0.2">
      <c r="A15" s="331">
        <v>7</v>
      </c>
      <c r="B15" s="43" t="s">
        <v>1178</v>
      </c>
      <c r="C15" s="331" t="s">
        <v>1031</v>
      </c>
      <c r="D15" s="79" t="s">
        <v>921</v>
      </c>
      <c r="E15" s="42" t="s">
        <v>203</v>
      </c>
      <c r="F15" s="451" t="s">
        <v>1132</v>
      </c>
      <c r="G15" s="327" t="s">
        <v>2716</v>
      </c>
      <c r="H15" s="443" t="s">
        <v>1610</v>
      </c>
      <c r="I15" s="327" t="s">
        <v>2336</v>
      </c>
      <c r="J15" s="102">
        <f>588.2+213.6</f>
        <v>801.80000000000007</v>
      </c>
    </row>
    <row r="16" spans="1:10" s="278" customFormat="1" ht="34.5" customHeight="1" x14ac:dyDescent="0.2">
      <c r="A16" s="331">
        <v>8</v>
      </c>
      <c r="B16" s="43" t="s">
        <v>1179</v>
      </c>
      <c r="C16" s="331" t="s">
        <v>289</v>
      </c>
      <c r="D16" s="42" t="s">
        <v>290</v>
      </c>
      <c r="E16" s="42" t="s">
        <v>861</v>
      </c>
      <c r="F16" s="451" t="s">
        <v>3342</v>
      </c>
      <c r="G16" s="327" t="s">
        <v>3030</v>
      </c>
      <c r="H16" s="443" t="s">
        <v>1610</v>
      </c>
      <c r="I16" s="327" t="s">
        <v>659</v>
      </c>
      <c r="J16" s="102">
        <v>1016.2</v>
      </c>
    </row>
    <row r="17" spans="1:10" s="278" customFormat="1" ht="34.5" customHeight="1" x14ac:dyDescent="0.2">
      <c r="A17" s="331">
        <v>9</v>
      </c>
      <c r="B17" s="43" t="s">
        <v>1180</v>
      </c>
      <c r="C17" s="331" t="s">
        <v>345</v>
      </c>
      <c r="D17" s="42" t="s">
        <v>290</v>
      </c>
      <c r="E17" s="42" t="s">
        <v>1576</v>
      </c>
      <c r="F17" s="451" t="s">
        <v>3342</v>
      </c>
      <c r="G17" s="327" t="s">
        <v>3031</v>
      </c>
      <c r="H17" s="443" t="s">
        <v>1610</v>
      </c>
      <c r="I17" s="327" t="s">
        <v>659</v>
      </c>
      <c r="J17" s="332">
        <v>1418</v>
      </c>
    </row>
    <row r="18" spans="1:10" s="278" customFormat="1" ht="72" customHeight="1" x14ac:dyDescent="0.2">
      <c r="A18" s="331">
        <v>10</v>
      </c>
      <c r="B18" s="43" t="s">
        <v>1181</v>
      </c>
      <c r="C18" s="327" t="s">
        <v>1651</v>
      </c>
      <c r="D18" s="44" t="s">
        <v>1140</v>
      </c>
      <c r="E18" s="42" t="s">
        <v>160</v>
      </c>
      <c r="F18" s="451" t="s">
        <v>3342</v>
      </c>
      <c r="G18" s="331" t="s">
        <v>3032</v>
      </c>
      <c r="H18" s="443" t="s">
        <v>1610</v>
      </c>
      <c r="I18" s="45" t="s">
        <v>1361</v>
      </c>
      <c r="J18" s="102">
        <v>2959.3</v>
      </c>
    </row>
    <row r="19" spans="1:10" s="278" customFormat="1" ht="39.75" customHeight="1" x14ac:dyDescent="0.2">
      <c r="A19" s="331">
        <v>11</v>
      </c>
      <c r="B19" s="43" t="s">
        <v>1182</v>
      </c>
      <c r="C19" s="327" t="s">
        <v>1652</v>
      </c>
      <c r="D19" s="42" t="s">
        <v>1482</v>
      </c>
      <c r="E19" s="42" t="s">
        <v>409</v>
      </c>
      <c r="F19" s="451" t="s">
        <v>3342</v>
      </c>
      <c r="G19" s="327" t="s">
        <v>3024</v>
      </c>
      <c r="H19" s="443" t="s">
        <v>1610</v>
      </c>
      <c r="I19" s="327" t="s">
        <v>2345</v>
      </c>
      <c r="J19" s="327">
        <v>3963.9</v>
      </c>
    </row>
    <row r="20" spans="1:10" s="278" customFormat="1" ht="58.5" customHeight="1" x14ac:dyDescent="0.2">
      <c r="A20" s="331">
        <v>12</v>
      </c>
      <c r="B20" s="43" t="s">
        <v>1183</v>
      </c>
      <c r="C20" s="327" t="s">
        <v>1653</v>
      </c>
      <c r="D20" s="42" t="s">
        <v>1482</v>
      </c>
      <c r="E20" s="42" t="s">
        <v>1084</v>
      </c>
      <c r="F20" s="451" t="s">
        <v>3343</v>
      </c>
      <c r="G20" s="331" t="s">
        <v>1480</v>
      </c>
      <c r="H20" s="443" t="s">
        <v>1610</v>
      </c>
      <c r="I20" s="327" t="s">
        <v>2318</v>
      </c>
      <c r="J20" s="327">
        <v>5470.05</v>
      </c>
    </row>
    <row r="21" spans="1:10" s="278" customFormat="1" ht="79.5" customHeight="1" x14ac:dyDescent="0.2">
      <c r="A21" s="331">
        <v>13</v>
      </c>
      <c r="B21" s="43" t="s">
        <v>1184</v>
      </c>
      <c r="C21" s="192" t="s">
        <v>1654</v>
      </c>
      <c r="D21" s="42" t="s">
        <v>1482</v>
      </c>
      <c r="E21" s="42" t="s">
        <v>262</v>
      </c>
      <c r="F21" s="451" t="s">
        <v>3343</v>
      </c>
      <c r="G21" s="331" t="s">
        <v>674</v>
      </c>
      <c r="H21" s="443" t="s">
        <v>1610</v>
      </c>
      <c r="I21" s="327" t="s">
        <v>2351</v>
      </c>
      <c r="J21" s="102">
        <f>9409.2-142.8</f>
        <v>9266.4000000000015</v>
      </c>
    </row>
    <row r="22" spans="1:10" s="278" customFormat="1" ht="71.25" customHeight="1" x14ac:dyDescent="0.2">
      <c r="A22" s="331">
        <v>14</v>
      </c>
      <c r="B22" s="43" t="s">
        <v>1185</v>
      </c>
      <c r="C22" s="192" t="s">
        <v>1654</v>
      </c>
      <c r="D22" s="42" t="s">
        <v>1482</v>
      </c>
      <c r="E22" s="42" t="s">
        <v>1590</v>
      </c>
      <c r="F22" s="451" t="s">
        <v>3343</v>
      </c>
      <c r="G22" s="331" t="s">
        <v>674</v>
      </c>
      <c r="H22" s="443" t="s">
        <v>1610</v>
      </c>
      <c r="I22" s="327" t="s">
        <v>522</v>
      </c>
      <c r="J22" s="102">
        <v>185.9</v>
      </c>
    </row>
    <row r="23" spans="1:10" s="278" customFormat="1" ht="70.5" customHeight="1" x14ac:dyDescent="0.2">
      <c r="A23" s="331">
        <v>15</v>
      </c>
      <c r="B23" s="43" t="s">
        <v>1186</v>
      </c>
      <c r="C23" s="192" t="s">
        <v>1654</v>
      </c>
      <c r="D23" s="42" t="s">
        <v>1482</v>
      </c>
      <c r="E23" s="42" t="s">
        <v>737</v>
      </c>
      <c r="F23" s="451" t="s">
        <v>3343</v>
      </c>
      <c r="G23" s="331" t="s">
        <v>3055</v>
      </c>
      <c r="H23" s="443" t="s">
        <v>1610</v>
      </c>
      <c r="I23" s="443" t="s">
        <v>522</v>
      </c>
      <c r="J23" s="102">
        <v>81.400000000000006</v>
      </c>
    </row>
    <row r="24" spans="1:10" s="278" customFormat="1" ht="59.25" customHeight="1" x14ac:dyDescent="0.2">
      <c r="A24" s="331">
        <v>16</v>
      </c>
      <c r="B24" s="43" t="s">
        <v>1187</v>
      </c>
      <c r="C24" s="192" t="s">
        <v>1654</v>
      </c>
      <c r="D24" s="42" t="s">
        <v>1482</v>
      </c>
      <c r="E24" s="42" t="s">
        <v>1044</v>
      </c>
      <c r="F24" s="451" t="s">
        <v>3343</v>
      </c>
      <c r="G24" s="331" t="s">
        <v>674</v>
      </c>
      <c r="H24" s="443" t="s">
        <v>1610</v>
      </c>
      <c r="I24" s="327" t="s">
        <v>2351</v>
      </c>
      <c r="J24" s="102">
        <v>101.4</v>
      </c>
    </row>
    <row r="25" spans="1:10" s="278" customFormat="1" ht="61.5" customHeight="1" x14ac:dyDescent="0.2">
      <c r="A25" s="331">
        <v>17</v>
      </c>
      <c r="B25" s="43" t="s">
        <v>1188</v>
      </c>
      <c r="C25" s="192" t="s">
        <v>1654</v>
      </c>
      <c r="D25" s="42" t="s">
        <v>1482</v>
      </c>
      <c r="E25" s="42" t="s">
        <v>604</v>
      </c>
      <c r="F25" s="451" t="s">
        <v>3343</v>
      </c>
      <c r="G25" s="331" t="s">
        <v>674</v>
      </c>
      <c r="H25" s="443" t="s">
        <v>1610</v>
      </c>
      <c r="I25" s="327" t="s">
        <v>2351</v>
      </c>
      <c r="J25" s="102">
        <v>100.8</v>
      </c>
    </row>
    <row r="26" spans="1:10" s="278" customFormat="1" ht="64.5" customHeight="1" x14ac:dyDescent="0.2">
      <c r="A26" s="331">
        <v>18</v>
      </c>
      <c r="B26" s="43" t="s">
        <v>1189</v>
      </c>
      <c r="C26" s="192" t="s">
        <v>1654</v>
      </c>
      <c r="D26" s="42" t="s">
        <v>1482</v>
      </c>
      <c r="E26" s="42" t="s">
        <v>1965</v>
      </c>
      <c r="F26" s="451" t="s">
        <v>3343</v>
      </c>
      <c r="G26" s="331" t="s">
        <v>674</v>
      </c>
      <c r="H26" s="443" t="s">
        <v>1610</v>
      </c>
      <c r="I26" s="327" t="s">
        <v>2351</v>
      </c>
      <c r="J26" s="102">
        <v>142.80000000000001</v>
      </c>
    </row>
    <row r="27" spans="1:10" s="278" customFormat="1" ht="48.75" customHeight="1" x14ac:dyDescent="0.2">
      <c r="A27" s="331">
        <v>19</v>
      </c>
      <c r="B27" s="43" t="s">
        <v>1190</v>
      </c>
      <c r="C27" s="79" t="s">
        <v>1655</v>
      </c>
      <c r="D27" s="42" t="s">
        <v>1140</v>
      </c>
      <c r="E27" s="42" t="s">
        <v>806</v>
      </c>
      <c r="F27" s="451" t="s">
        <v>3343</v>
      </c>
      <c r="G27" s="331" t="s">
        <v>1141</v>
      </c>
      <c r="H27" s="443" t="s">
        <v>1610</v>
      </c>
      <c r="I27" s="327" t="s">
        <v>522</v>
      </c>
      <c r="J27" s="102">
        <v>51.9</v>
      </c>
    </row>
    <row r="28" spans="1:10" s="278" customFormat="1" ht="81" customHeight="1" x14ac:dyDescent="0.2">
      <c r="A28" s="331">
        <v>20</v>
      </c>
      <c r="B28" s="43" t="s">
        <v>1190</v>
      </c>
      <c r="C28" s="327" t="s">
        <v>1655</v>
      </c>
      <c r="D28" s="42" t="s">
        <v>1140</v>
      </c>
      <c r="E28" s="42" t="s">
        <v>372</v>
      </c>
      <c r="F28" s="451" t="s">
        <v>3342</v>
      </c>
      <c r="G28" s="331" t="s">
        <v>1141</v>
      </c>
      <c r="H28" s="443" t="s">
        <v>1610</v>
      </c>
      <c r="I28" s="45" t="s">
        <v>1361</v>
      </c>
      <c r="J28" s="102">
        <v>54.3</v>
      </c>
    </row>
    <row r="29" spans="1:10" s="278" customFormat="1" ht="54" customHeight="1" x14ac:dyDescent="0.2">
      <c r="A29" s="277">
        <v>21</v>
      </c>
      <c r="B29" s="43" t="s">
        <v>1191</v>
      </c>
      <c r="C29" s="277" t="s">
        <v>299</v>
      </c>
      <c r="D29" s="42" t="s">
        <v>373</v>
      </c>
      <c r="E29" s="42" t="s">
        <v>399</v>
      </c>
      <c r="F29" s="451" t="s">
        <v>3342</v>
      </c>
      <c r="G29" s="274" t="s">
        <v>3025</v>
      </c>
      <c r="H29" s="443" t="s">
        <v>1610</v>
      </c>
      <c r="I29" s="274" t="s">
        <v>2339</v>
      </c>
      <c r="J29" s="279">
        <v>3093.1</v>
      </c>
    </row>
    <row r="30" spans="1:10" s="278" customFormat="1" ht="54" customHeight="1" x14ac:dyDescent="0.2">
      <c r="A30" s="277">
        <v>22</v>
      </c>
      <c r="B30" s="43" t="s">
        <v>1192</v>
      </c>
      <c r="C30" s="277" t="s">
        <v>301</v>
      </c>
      <c r="D30" s="42" t="s">
        <v>156</v>
      </c>
      <c r="E30" s="42" t="s">
        <v>642</v>
      </c>
      <c r="F30" s="451" t="s">
        <v>3344</v>
      </c>
      <c r="G30" s="274" t="s">
        <v>3026</v>
      </c>
      <c r="H30" s="443" t="s">
        <v>1610</v>
      </c>
      <c r="I30" s="274" t="s">
        <v>2342</v>
      </c>
      <c r="J30" s="279">
        <f>2305.5-172.4-59.4</f>
        <v>2073.6999999999998</v>
      </c>
    </row>
    <row r="31" spans="1:10" s="278" customFormat="1" ht="54" customHeight="1" x14ac:dyDescent="0.2">
      <c r="A31" s="277">
        <v>23</v>
      </c>
      <c r="B31" s="43" t="s">
        <v>1193</v>
      </c>
      <c r="C31" s="277" t="s">
        <v>301</v>
      </c>
      <c r="D31" s="42" t="s">
        <v>156</v>
      </c>
      <c r="E31" s="55" t="s">
        <v>959</v>
      </c>
      <c r="F31" s="451" t="s">
        <v>3344</v>
      </c>
      <c r="G31" s="274" t="s">
        <v>3026</v>
      </c>
      <c r="H31" s="443" t="s">
        <v>1610</v>
      </c>
      <c r="I31" s="274" t="s">
        <v>2342</v>
      </c>
      <c r="J31" s="102">
        <v>172.4</v>
      </c>
    </row>
    <row r="32" spans="1:10" s="278" customFormat="1" ht="54" customHeight="1" x14ac:dyDescent="0.2">
      <c r="A32" s="277">
        <v>24</v>
      </c>
      <c r="B32" s="43" t="s">
        <v>1194</v>
      </c>
      <c r="C32" s="277" t="s">
        <v>301</v>
      </c>
      <c r="D32" s="42" t="s">
        <v>156</v>
      </c>
      <c r="E32" s="42" t="s">
        <v>960</v>
      </c>
      <c r="F32" s="451" t="s">
        <v>3344</v>
      </c>
      <c r="G32" s="274" t="s">
        <v>3026</v>
      </c>
      <c r="H32" s="443" t="s">
        <v>1610</v>
      </c>
      <c r="I32" s="274" t="s">
        <v>2342</v>
      </c>
      <c r="J32" s="102">
        <v>59.4</v>
      </c>
    </row>
    <row r="33" spans="1:10" s="278" customFormat="1" ht="54" customHeight="1" x14ac:dyDescent="0.2">
      <c r="A33" s="277">
        <v>25</v>
      </c>
      <c r="B33" s="43" t="s">
        <v>1195</v>
      </c>
      <c r="C33" s="274" t="s">
        <v>689</v>
      </c>
      <c r="D33" s="42" t="s">
        <v>156</v>
      </c>
      <c r="E33" s="42" t="s">
        <v>1540</v>
      </c>
      <c r="F33" s="451" t="s">
        <v>3344</v>
      </c>
      <c r="G33" s="274" t="s">
        <v>3027</v>
      </c>
      <c r="H33" s="443" t="s">
        <v>1610</v>
      </c>
      <c r="I33" s="274" t="s">
        <v>2319</v>
      </c>
      <c r="J33" s="102">
        <f>3763-59.2-80.3</f>
        <v>3623.5</v>
      </c>
    </row>
    <row r="34" spans="1:10" s="278" customFormat="1" ht="54" customHeight="1" x14ac:dyDescent="0.2">
      <c r="A34" s="277">
        <v>26</v>
      </c>
      <c r="B34" s="43" t="s">
        <v>1196</v>
      </c>
      <c r="C34" s="274" t="s">
        <v>689</v>
      </c>
      <c r="D34" s="42" t="s">
        <v>156</v>
      </c>
      <c r="E34" s="42" t="s">
        <v>1148</v>
      </c>
      <c r="F34" s="451" t="s">
        <v>3344</v>
      </c>
      <c r="G34" s="274" t="s">
        <v>3027</v>
      </c>
      <c r="H34" s="443" t="s">
        <v>1610</v>
      </c>
      <c r="I34" s="274" t="s">
        <v>2319</v>
      </c>
      <c r="J34" s="102">
        <v>80.3</v>
      </c>
    </row>
    <row r="35" spans="1:10" s="278" customFormat="1" ht="54" customHeight="1" x14ac:dyDescent="0.2">
      <c r="A35" s="277">
        <v>27</v>
      </c>
      <c r="B35" s="43" t="s">
        <v>1197</v>
      </c>
      <c r="C35" s="274" t="s">
        <v>689</v>
      </c>
      <c r="D35" s="42" t="s">
        <v>156</v>
      </c>
      <c r="E35" s="42" t="s">
        <v>1139</v>
      </c>
      <c r="F35" s="451" t="s">
        <v>3344</v>
      </c>
      <c r="G35" s="274" t="s">
        <v>3027</v>
      </c>
      <c r="H35" s="443" t="s">
        <v>1610</v>
      </c>
      <c r="I35" s="274" t="s">
        <v>2319</v>
      </c>
      <c r="J35" s="102">
        <v>59.2</v>
      </c>
    </row>
    <row r="36" spans="1:10" s="278" customFormat="1" ht="54" customHeight="1" x14ac:dyDescent="0.2">
      <c r="A36" s="277">
        <v>28</v>
      </c>
      <c r="B36" s="43" t="s">
        <v>1198</v>
      </c>
      <c r="C36" s="274" t="s">
        <v>300</v>
      </c>
      <c r="D36" s="42" t="s">
        <v>1543</v>
      </c>
      <c r="E36" s="42" t="s">
        <v>948</v>
      </c>
      <c r="F36" s="451" t="s">
        <v>3344</v>
      </c>
      <c r="G36" s="277" t="s">
        <v>3023</v>
      </c>
      <c r="H36" s="443" t="s">
        <v>1610</v>
      </c>
      <c r="I36" s="274" t="s">
        <v>1433</v>
      </c>
      <c r="J36" s="279">
        <f>1821.9-55</f>
        <v>1766.9</v>
      </c>
    </row>
    <row r="37" spans="1:10" s="278" customFormat="1" ht="54" customHeight="1" x14ac:dyDescent="0.2">
      <c r="A37" s="277">
        <v>29</v>
      </c>
      <c r="B37" s="43" t="s">
        <v>1199</v>
      </c>
      <c r="C37" s="274" t="s">
        <v>300</v>
      </c>
      <c r="D37" s="42" t="s">
        <v>1543</v>
      </c>
      <c r="E37" s="42" t="s">
        <v>1308</v>
      </c>
      <c r="F37" s="451" t="s">
        <v>3345</v>
      </c>
      <c r="G37" s="277" t="s">
        <v>1028</v>
      </c>
      <c r="H37" s="443" t="s">
        <v>1610</v>
      </c>
      <c r="I37" s="274" t="s">
        <v>1433</v>
      </c>
      <c r="J37" s="102">
        <v>55</v>
      </c>
    </row>
    <row r="38" spans="1:10" s="278" customFormat="1" ht="49.5" customHeight="1" x14ac:dyDescent="0.2">
      <c r="A38" s="277">
        <v>30</v>
      </c>
      <c r="B38" s="43" t="s">
        <v>1200</v>
      </c>
      <c r="C38" s="277" t="s">
        <v>2930</v>
      </c>
      <c r="D38" s="42" t="s">
        <v>2929</v>
      </c>
      <c r="E38" s="42" t="s">
        <v>2931</v>
      </c>
      <c r="F38" s="451" t="s">
        <v>3345</v>
      </c>
      <c r="G38" s="274" t="s">
        <v>3033</v>
      </c>
      <c r="H38" s="443" t="s">
        <v>1610</v>
      </c>
      <c r="I38" s="274" t="s">
        <v>2602</v>
      </c>
      <c r="J38" s="102">
        <v>2281.1999999999998</v>
      </c>
    </row>
    <row r="39" spans="1:10" s="278" customFormat="1" ht="47.25" customHeight="1" x14ac:dyDescent="0.2">
      <c r="A39" s="277">
        <v>31</v>
      </c>
      <c r="B39" s="43" t="s">
        <v>1201</v>
      </c>
      <c r="C39" s="277"/>
      <c r="D39" s="42" t="s">
        <v>520</v>
      </c>
      <c r="E39" s="42" t="s">
        <v>716</v>
      </c>
      <c r="F39" s="451" t="s">
        <v>3346</v>
      </c>
      <c r="G39" s="277" t="s">
        <v>521</v>
      </c>
      <c r="H39" s="443" t="s">
        <v>1610</v>
      </c>
      <c r="I39" s="274" t="s">
        <v>2602</v>
      </c>
      <c r="J39" s="102">
        <v>60</v>
      </c>
    </row>
    <row r="40" spans="1:10" s="278" customFormat="1" ht="50.25" customHeight="1" x14ac:dyDescent="0.2">
      <c r="A40" s="277">
        <v>32</v>
      </c>
      <c r="B40" s="43" t="s">
        <v>1202</v>
      </c>
      <c r="C40" s="277"/>
      <c r="D40" s="42" t="s">
        <v>750</v>
      </c>
      <c r="E40" s="42" t="s">
        <v>1470</v>
      </c>
      <c r="F40" s="451" t="s">
        <v>3346</v>
      </c>
      <c r="G40" s="277" t="s">
        <v>521</v>
      </c>
      <c r="H40" s="443" t="s">
        <v>1610</v>
      </c>
      <c r="I40" s="274" t="s">
        <v>2602</v>
      </c>
      <c r="J40" s="102">
        <v>30</v>
      </c>
    </row>
    <row r="41" spans="1:10" s="278" customFormat="1" ht="34.5" customHeight="1" x14ac:dyDescent="0.2">
      <c r="A41" s="277">
        <v>33</v>
      </c>
      <c r="B41" s="43" t="s">
        <v>1203</v>
      </c>
      <c r="C41" s="277"/>
      <c r="D41" s="42" t="s">
        <v>1941</v>
      </c>
      <c r="E41" s="42" t="s">
        <v>1940</v>
      </c>
      <c r="F41" s="451" t="s">
        <v>3346</v>
      </c>
      <c r="G41" s="277" t="s">
        <v>521</v>
      </c>
      <c r="H41" s="443" t="s">
        <v>1610</v>
      </c>
      <c r="I41" s="274" t="s">
        <v>2602</v>
      </c>
      <c r="J41" s="102">
        <v>18</v>
      </c>
    </row>
    <row r="42" spans="1:10" s="278" customFormat="1" ht="220.5" customHeight="1" x14ac:dyDescent="0.2">
      <c r="A42" s="277">
        <v>34</v>
      </c>
      <c r="B42" s="43" t="s">
        <v>1204</v>
      </c>
      <c r="C42" s="274" t="s">
        <v>1656</v>
      </c>
      <c r="D42" s="42" t="s">
        <v>85</v>
      </c>
      <c r="E42" s="42" t="s">
        <v>2355</v>
      </c>
      <c r="F42" s="451" t="s">
        <v>3346</v>
      </c>
      <c r="G42" s="274" t="s">
        <v>3020</v>
      </c>
      <c r="H42" s="443" t="s">
        <v>1610</v>
      </c>
      <c r="I42" s="274" t="s">
        <v>2354</v>
      </c>
      <c r="J42" s="274">
        <v>3117.8</v>
      </c>
    </row>
    <row r="43" spans="1:10" s="278" customFormat="1" ht="95.25" customHeight="1" x14ac:dyDescent="0.2">
      <c r="A43" s="277">
        <v>35</v>
      </c>
      <c r="B43" s="43" t="s">
        <v>1204</v>
      </c>
      <c r="C43" s="274" t="s">
        <v>1657</v>
      </c>
      <c r="D43" s="42" t="s">
        <v>1310</v>
      </c>
      <c r="E43" s="42" t="s">
        <v>3029</v>
      </c>
      <c r="F43" s="451" t="s">
        <v>3347</v>
      </c>
      <c r="G43" s="274" t="s">
        <v>3021</v>
      </c>
      <c r="H43" s="443" t="s">
        <v>1610</v>
      </c>
      <c r="I43" s="274" t="s">
        <v>2354</v>
      </c>
      <c r="J43" s="274">
        <v>258.2</v>
      </c>
    </row>
    <row r="44" spans="1:10" s="278" customFormat="1" ht="34.5" customHeight="1" x14ac:dyDescent="0.2">
      <c r="A44" s="277">
        <v>36</v>
      </c>
      <c r="B44" s="43" t="s">
        <v>1205</v>
      </c>
      <c r="C44" s="274" t="s">
        <v>1658</v>
      </c>
      <c r="D44" s="42" t="s">
        <v>290</v>
      </c>
      <c r="E44" s="42" t="s">
        <v>1468</v>
      </c>
      <c r="F44" s="451" t="s">
        <v>3347</v>
      </c>
      <c r="G44" s="274" t="s">
        <v>3056</v>
      </c>
      <c r="H44" s="443" t="s">
        <v>3352</v>
      </c>
      <c r="I44" s="274" t="s">
        <v>3083</v>
      </c>
      <c r="J44" s="274">
        <v>493.6</v>
      </c>
    </row>
    <row r="45" spans="1:10" s="278" customFormat="1" ht="74.25" customHeight="1" x14ac:dyDescent="0.2">
      <c r="A45" s="277">
        <v>37</v>
      </c>
      <c r="B45" s="43" t="s">
        <v>1206</v>
      </c>
      <c r="C45" s="277" t="s">
        <v>529</v>
      </c>
      <c r="D45" s="42" t="s">
        <v>242</v>
      </c>
      <c r="E45" s="42" t="s">
        <v>326</v>
      </c>
      <c r="F45" s="451" t="s">
        <v>3348</v>
      </c>
      <c r="G45" s="274" t="s">
        <v>593</v>
      </c>
      <c r="H45" s="443" t="s">
        <v>797</v>
      </c>
      <c r="I45" s="274" t="s">
        <v>2076</v>
      </c>
      <c r="J45" s="102">
        <v>86</v>
      </c>
    </row>
    <row r="46" spans="1:10" s="278" customFormat="1" ht="52.5" customHeight="1" x14ac:dyDescent="0.2">
      <c r="A46" s="277">
        <v>38</v>
      </c>
      <c r="B46" s="43" t="s">
        <v>1207</v>
      </c>
      <c r="C46" s="274" t="s">
        <v>501</v>
      </c>
      <c r="D46" s="42" t="s">
        <v>530</v>
      </c>
      <c r="E46" s="42" t="s">
        <v>599</v>
      </c>
      <c r="F46" s="451" t="s">
        <v>3340</v>
      </c>
      <c r="G46" s="274" t="s">
        <v>3057</v>
      </c>
      <c r="H46" s="443" t="s">
        <v>1610</v>
      </c>
      <c r="I46" s="274" t="s">
        <v>1478</v>
      </c>
      <c r="J46" s="102">
        <f>123.8-15.3</f>
        <v>108.5</v>
      </c>
    </row>
    <row r="47" spans="1:10" s="278" customFormat="1" ht="52.5" customHeight="1" x14ac:dyDescent="0.2">
      <c r="A47" s="277">
        <v>39</v>
      </c>
      <c r="B47" s="43" t="s">
        <v>1208</v>
      </c>
      <c r="C47" s="274" t="s">
        <v>501</v>
      </c>
      <c r="D47" s="42" t="s">
        <v>530</v>
      </c>
      <c r="E47" s="42" t="s">
        <v>1365</v>
      </c>
      <c r="F47" s="451" t="s">
        <v>3340</v>
      </c>
      <c r="G47" s="274" t="s">
        <v>593</v>
      </c>
      <c r="H47" s="443" t="s">
        <v>797</v>
      </c>
      <c r="I47" s="274" t="s">
        <v>962</v>
      </c>
      <c r="J47" s="102">
        <f>170.8+15.3</f>
        <v>186.10000000000002</v>
      </c>
    </row>
    <row r="48" spans="1:10" s="127" customFormat="1" ht="52.5" customHeight="1" x14ac:dyDescent="0.2">
      <c r="A48" s="613">
        <v>40</v>
      </c>
      <c r="B48" s="280" t="s">
        <v>1209</v>
      </c>
      <c r="C48" s="277" t="s">
        <v>1481</v>
      </c>
      <c r="D48" s="83" t="s">
        <v>1482</v>
      </c>
      <c r="E48" s="83" t="s">
        <v>2074</v>
      </c>
      <c r="F48" s="451" t="s">
        <v>3340</v>
      </c>
      <c r="G48" s="100" t="s">
        <v>2075</v>
      </c>
      <c r="H48" s="454"/>
      <c r="I48" s="100"/>
      <c r="J48" s="103" t="s">
        <v>2298</v>
      </c>
    </row>
    <row r="49" spans="1:10" s="278" customFormat="1" ht="52.5" customHeight="1" x14ac:dyDescent="0.2">
      <c r="A49" s="614"/>
      <c r="B49" s="104" t="s">
        <v>1210</v>
      </c>
      <c r="C49" s="277" t="s">
        <v>1481</v>
      </c>
      <c r="D49" s="42" t="s">
        <v>1482</v>
      </c>
      <c r="E49" s="42" t="s">
        <v>837</v>
      </c>
      <c r="F49" s="451" t="s">
        <v>3340</v>
      </c>
      <c r="G49" s="274" t="s">
        <v>3053</v>
      </c>
      <c r="H49" s="443" t="s">
        <v>797</v>
      </c>
      <c r="I49" s="274" t="s">
        <v>1483</v>
      </c>
      <c r="J49" s="47">
        <v>46.5</v>
      </c>
    </row>
    <row r="50" spans="1:10" s="278" customFormat="1" ht="52.5" customHeight="1" x14ac:dyDescent="0.2">
      <c r="A50" s="614"/>
      <c r="B50" s="104" t="s">
        <v>1210</v>
      </c>
      <c r="C50" s="277" t="s">
        <v>1481</v>
      </c>
      <c r="D50" s="42" t="s">
        <v>1482</v>
      </c>
      <c r="E50" s="42" t="s">
        <v>837</v>
      </c>
      <c r="F50" s="451" t="s">
        <v>3340</v>
      </c>
      <c r="G50" s="274" t="s">
        <v>3053</v>
      </c>
      <c r="H50" s="443" t="s">
        <v>797</v>
      </c>
      <c r="I50" s="274" t="s">
        <v>1478</v>
      </c>
      <c r="J50" s="47">
        <v>148.9</v>
      </c>
    </row>
    <row r="51" spans="1:10" s="278" customFormat="1" ht="62.25" customHeight="1" x14ac:dyDescent="0.2">
      <c r="A51" s="614"/>
      <c r="B51" s="104" t="s">
        <v>1210</v>
      </c>
      <c r="C51" s="277" t="s">
        <v>1481</v>
      </c>
      <c r="D51" s="42" t="s">
        <v>1482</v>
      </c>
      <c r="E51" s="42" t="s">
        <v>837</v>
      </c>
      <c r="F51" s="451" t="s">
        <v>3340</v>
      </c>
      <c r="G51" s="274" t="s">
        <v>3053</v>
      </c>
      <c r="H51" s="443" t="s">
        <v>797</v>
      </c>
      <c r="I51" s="274" t="s">
        <v>918</v>
      </c>
      <c r="J51" s="47">
        <f>22.4-7.5</f>
        <v>14.899999999999999</v>
      </c>
    </row>
    <row r="52" spans="1:10" s="278" customFormat="1" ht="48" customHeight="1" x14ac:dyDescent="0.2">
      <c r="A52" s="614"/>
      <c r="B52" s="104" t="s">
        <v>946</v>
      </c>
      <c r="C52" s="277" t="s">
        <v>1481</v>
      </c>
      <c r="D52" s="42" t="s">
        <v>1482</v>
      </c>
      <c r="E52" s="42" t="s">
        <v>837</v>
      </c>
      <c r="F52" s="451" t="s">
        <v>3340</v>
      </c>
      <c r="G52" s="274" t="s">
        <v>1016</v>
      </c>
      <c r="H52" s="443" t="s">
        <v>797</v>
      </c>
      <c r="I52" s="274" t="s">
        <v>541</v>
      </c>
      <c r="J52" s="47">
        <f>349.1-16.9+22</f>
        <v>354.20000000000005</v>
      </c>
    </row>
    <row r="53" spans="1:10" s="278" customFormat="1" ht="48" customHeight="1" x14ac:dyDescent="0.2">
      <c r="A53" s="616"/>
      <c r="B53" s="104" t="s">
        <v>946</v>
      </c>
      <c r="C53" s="277" t="s">
        <v>1481</v>
      </c>
      <c r="D53" s="42" t="s">
        <v>1482</v>
      </c>
      <c r="E53" s="42" t="s">
        <v>837</v>
      </c>
      <c r="F53" s="451" t="s">
        <v>3340</v>
      </c>
      <c r="G53" s="277" t="s">
        <v>1016</v>
      </c>
      <c r="H53" s="443" t="s">
        <v>797</v>
      </c>
      <c r="I53" s="274" t="s">
        <v>962</v>
      </c>
      <c r="J53" s="47">
        <v>89.4</v>
      </c>
    </row>
    <row r="54" spans="1:10" s="278" customFormat="1" ht="48" customHeight="1" x14ac:dyDescent="0.2">
      <c r="A54" s="616"/>
      <c r="B54" s="104" t="s">
        <v>946</v>
      </c>
      <c r="C54" s="277" t="s">
        <v>1481</v>
      </c>
      <c r="D54" s="42" t="s">
        <v>1482</v>
      </c>
      <c r="E54" s="42" t="s">
        <v>837</v>
      </c>
      <c r="F54" s="451" t="s">
        <v>3340</v>
      </c>
      <c r="G54" s="277" t="s">
        <v>1016</v>
      </c>
      <c r="H54" s="443" t="s">
        <v>797</v>
      </c>
      <c r="I54" s="274" t="s">
        <v>962</v>
      </c>
      <c r="J54" s="47">
        <v>57.4</v>
      </c>
    </row>
    <row r="55" spans="1:10" s="278" customFormat="1" ht="48" customHeight="1" x14ac:dyDescent="0.2">
      <c r="A55" s="614"/>
      <c r="B55" s="104" t="s">
        <v>1210</v>
      </c>
      <c r="C55" s="277" t="s">
        <v>1481</v>
      </c>
      <c r="D55" s="42" t="s">
        <v>1482</v>
      </c>
      <c r="E55" s="42" t="s">
        <v>837</v>
      </c>
      <c r="F55" s="451" t="s">
        <v>3340</v>
      </c>
      <c r="G55" s="274" t="s">
        <v>3053</v>
      </c>
      <c r="H55" s="443" t="s">
        <v>797</v>
      </c>
      <c r="I55" s="274" t="s">
        <v>1478</v>
      </c>
      <c r="J55" s="47">
        <v>189.1</v>
      </c>
    </row>
    <row r="56" spans="1:10" s="278" customFormat="1" ht="48" customHeight="1" x14ac:dyDescent="0.2">
      <c r="A56" s="615"/>
      <c r="B56" s="104" t="s">
        <v>1210</v>
      </c>
      <c r="C56" s="277" t="s">
        <v>1481</v>
      </c>
      <c r="D56" s="42" t="s">
        <v>1482</v>
      </c>
      <c r="E56" s="42" t="s">
        <v>837</v>
      </c>
      <c r="F56" s="451" t="s">
        <v>3340</v>
      </c>
      <c r="G56" s="274" t="s">
        <v>3053</v>
      </c>
      <c r="H56" s="443" t="s">
        <v>797</v>
      </c>
      <c r="I56" s="274" t="s">
        <v>2919</v>
      </c>
      <c r="J56" s="47">
        <f>170.6-22+16.9+7.5</f>
        <v>173</v>
      </c>
    </row>
    <row r="57" spans="1:10" s="127" customFormat="1" ht="54.75" customHeight="1" x14ac:dyDescent="0.2">
      <c r="A57" s="613">
        <v>41</v>
      </c>
      <c r="B57" s="188" t="s">
        <v>1524</v>
      </c>
      <c r="C57" s="85"/>
      <c r="D57" s="83" t="s">
        <v>330</v>
      </c>
      <c r="E57" s="83" t="s">
        <v>1541</v>
      </c>
      <c r="F57" s="451" t="s">
        <v>3340</v>
      </c>
      <c r="G57" s="85" t="s">
        <v>1016</v>
      </c>
      <c r="H57" s="443" t="s">
        <v>797</v>
      </c>
      <c r="I57" s="100"/>
      <c r="J57" s="103" t="s">
        <v>852</v>
      </c>
    </row>
    <row r="58" spans="1:10" s="278" customFormat="1" ht="34.5" customHeight="1" x14ac:dyDescent="0.2">
      <c r="A58" s="614"/>
      <c r="B58" s="104" t="s">
        <v>1524</v>
      </c>
      <c r="C58" s="277"/>
      <c r="D58" s="42" t="s">
        <v>330</v>
      </c>
      <c r="E58" s="42" t="s">
        <v>1541</v>
      </c>
      <c r="F58" s="451" t="s">
        <v>3340</v>
      </c>
      <c r="G58" s="277" t="s">
        <v>1016</v>
      </c>
      <c r="H58" s="443" t="s">
        <v>797</v>
      </c>
      <c r="I58" s="274" t="s">
        <v>541</v>
      </c>
      <c r="J58" s="47">
        <v>670.1</v>
      </c>
    </row>
    <row r="59" spans="1:10" s="278" customFormat="1" ht="49.5" customHeight="1" x14ac:dyDescent="0.2">
      <c r="A59" s="615"/>
      <c r="B59" s="104" t="s">
        <v>1524</v>
      </c>
      <c r="C59" s="277"/>
      <c r="D59" s="42" t="s">
        <v>330</v>
      </c>
      <c r="E59" s="42" t="s">
        <v>1541</v>
      </c>
      <c r="F59" s="451" t="s">
        <v>3340</v>
      </c>
      <c r="G59" s="277" t="s">
        <v>1016</v>
      </c>
      <c r="H59" s="443" t="s">
        <v>797</v>
      </c>
      <c r="I59" s="274" t="s">
        <v>962</v>
      </c>
      <c r="J59" s="47">
        <v>181.3</v>
      </c>
    </row>
    <row r="60" spans="1:10" s="127" customFormat="1" ht="34.5" customHeight="1" x14ac:dyDescent="0.2">
      <c r="A60" s="613">
        <v>42</v>
      </c>
      <c r="B60" s="188" t="s">
        <v>1525</v>
      </c>
      <c r="C60" s="85"/>
      <c r="D60" s="83" t="s">
        <v>178</v>
      </c>
      <c r="E60" s="83" t="s">
        <v>384</v>
      </c>
      <c r="F60" s="451" t="s">
        <v>3340</v>
      </c>
      <c r="G60" s="85" t="s">
        <v>1016</v>
      </c>
      <c r="H60" s="443" t="s">
        <v>797</v>
      </c>
      <c r="I60" s="100"/>
      <c r="J60" s="103" t="s">
        <v>851</v>
      </c>
    </row>
    <row r="61" spans="1:10" s="278" customFormat="1" ht="51" customHeight="1" x14ac:dyDescent="0.2">
      <c r="A61" s="614"/>
      <c r="B61" s="104" t="s">
        <v>1525</v>
      </c>
      <c r="C61" s="277"/>
      <c r="D61" s="42" t="s">
        <v>178</v>
      </c>
      <c r="E61" s="42" t="s">
        <v>177</v>
      </c>
      <c r="F61" s="451" t="s">
        <v>3340</v>
      </c>
      <c r="G61" s="277" t="s">
        <v>1016</v>
      </c>
      <c r="H61" s="443" t="s">
        <v>797</v>
      </c>
      <c r="I61" s="274" t="s">
        <v>541</v>
      </c>
      <c r="J61" s="47">
        <v>273.7</v>
      </c>
    </row>
    <row r="62" spans="1:10" s="278" customFormat="1" ht="34.5" customHeight="1" x14ac:dyDescent="0.2">
      <c r="A62" s="614"/>
      <c r="B62" s="104" t="s">
        <v>1525</v>
      </c>
      <c r="C62" s="277"/>
      <c r="D62" s="42" t="s">
        <v>178</v>
      </c>
      <c r="E62" s="42" t="s">
        <v>177</v>
      </c>
      <c r="F62" s="451" t="s">
        <v>3340</v>
      </c>
      <c r="G62" s="277" t="s">
        <v>1016</v>
      </c>
      <c r="H62" s="443" t="s">
        <v>797</v>
      </c>
      <c r="I62" s="274" t="s">
        <v>962</v>
      </c>
      <c r="J62" s="47">
        <v>137.5</v>
      </c>
    </row>
    <row r="63" spans="1:10" s="278" customFormat="1" ht="51" customHeight="1" x14ac:dyDescent="0.2">
      <c r="A63" s="615"/>
      <c r="B63" s="104" t="s">
        <v>1525</v>
      </c>
      <c r="C63" s="277"/>
      <c r="D63" s="42" t="s">
        <v>178</v>
      </c>
      <c r="E63" s="42" t="s">
        <v>177</v>
      </c>
      <c r="F63" s="451" t="s">
        <v>3340</v>
      </c>
      <c r="G63" s="277" t="s">
        <v>1016</v>
      </c>
      <c r="H63" s="443" t="s">
        <v>797</v>
      </c>
      <c r="I63" s="274" t="s">
        <v>962</v>
      </c>
      <c r="J63" s="47">
        <v>267</v>
      </c>
    </row>
    <row r="64" spans="1:10" s="278" customFormat="1" ht="62.25" customHeight="1" x14ac:dyDescent="0.2">
      <c r="A64" s="277">
        <v>43</v>
      </c>
      <c r="B64" s="43" t="s">
        <v>463</v>
      </c>
      <c r="C64" s="274" t="s">
        <v>1300</v>
      </c>
      <c r="D64" s="42" t="s">
        <v>1036</v>
      </c>
      <c r="E64" s="42" t="s">
        <v>25</v>
      </c>
      <c r="F64" s="451" t="s">
        <v>3340</v>
      </c>
      <c r="G64" s="274" t="s">
        <v>920</v>
      </c>
      <c r="H64" s="443" t="s">
        <v>1610</v>
      </c>
      <c r="I64" s="274" t="s">
        <v>1009</v>
      </c>
      <c r="J64" s="275">
        <v>2007.1</v>
      </c>
    </row>
    <row r="65" spans="1:10" s="278" customFormat="1" ht="62.25" customHeight="1" x14ac:dyDescent="0.2">
      <c r="A65" s="277">
        <v>44</v>
      </c>
      <c r="B65" s="43" t="s">
        <v>845</v>
      </c>
      <c r="C65" s="274"/>
      <c r="D65" s="42" t="s">
        <v>808</v>
      </c>
      <c r="E65" s="42" t="s">
        <v>830</v>
      </c>
      <c r="F65" s="451" t="s">
        <v>3340</v>
      </c>
      <c r="G65" s="274" t="s">
        <v>807</v>
      </c>
      <c r="H65" s="443" t="s">
        <v>797</v>
      </c>
      <c r="I65" s="274" t="s">
        <v>962</v>
      </c>
      <c r="J65" s="105">
        <v>26.9</v>
      </c>
    </row>
    <row r="66" spans="1:10" s="278" customFormat="1" ht="62.25" customHeight="1" x14ac:dyDescent="0.2">
      <c r="A66" s="277">
        <v>45</v>
      </c>
      <c r="B66" s="43" t="s">
        <v>846</v>
      </c>
      <c r="C66" s="274"/>
      <c r="D66" s="42" t="s">
        <v>831</v>
      </c>
      <c r="E66" s="42" t="s">
        <v>358</v>
      </c>
      <c r="F66" s="451" t="s">
        <v>3340</v>
      </c>
      <c r="G66" s="274" t="s">
        <v>309</v>
      </c>
      <c r="H66" s="443" t="s">
        <v>797</v>
      </c>
      <c r="I66" s="274" t="s">
        <v>962</v>
      </c>
      <c r="J66" s="105"/>
    </row>
    <row r="67" spans="1:10" s="278" customFormat="1" ht="62.25" customHeight="1" x14ac:dyDescent="0.2">
      <c r="A67" s="277">
        <v>46</v>
      </c>
      <c r="B67" s="43" t="s">
        <v>104</v>
      </c>
      <c r="C67" s="274"/>
      <c r="D67" s="42" t="s">
        <v>1614</v>
      </c>
      <c r="E67" s="42" t="s">
        <v>878</v>
      </c>
      <c r="F67" s="451" t="s">
        <v>3340</v>
      </c>
      <c r="G67" s="274" t="s">
        <v>309</v>
      </c>
      <c r="H67" s="443" t="s">
        <v>797</v>
      </c>
      <c r="I67" s="274" t="s">
        <v>962</v>
      </c>
      <c r="J67" s="105"/>
    </row>
    <row r="68" spans="1:10" s="278" customFormat="1" ht="62.25" customHeight="1" x14ac:dyDescent="0.2">
      <c r="A68" s="277">
        <v>47</v>
      </c>
      <c r="B68" s="43" t="s">
        <v>105</v>
      </c>
      <c r="C68" s="274"/>
      <c r="D68" s="42" t="s">
        <v>2299</v>
      </c>
      <c r="E68" s="42" t="s">
        <v>66</v>
      </c>
      <c r="F68" s="451" t="s">
        <v>3340</v>
      </c>
      <c r="G68" s="274" t="s">
        <v>807</v>
      </c>
      <c r="H68" s="443" t="s">
        <v>797</v>
      </c>
      <c r="I68" s="274" t="s">
        <v>962</v>
      </c>
      <c r="J68" s="105">
        <v>6.3</v>
      </c>
    </row>
    <row r="69" spans="1:10" s="278" customFormat="1" ht="62.25" customHeight="1" x14ac:dyDescent="0.2">
      <c r="A69" s="277">
        <v>48</v>
      </c>
      <c r="B69" s="43" t="s">
        <v>106</v>
      </c>
      <c r="C69" s="274"/>
      <c r="D69" s="42" t="s">
        <v>1050</v>
      </c>
      <c r="E69" s="42" t="s">
        <v>630</v>
      </c>
      <c r="F69" s="451" t="s">
        <v>3340</v>
      </c>
      <c r="G69" s="274" t="s">
        <v>807</v>
      </c>
      <c r="H69" s="443" t="s">
        <v>797</v>
      </c>
      <c r="I69" s="274" t="s">
        <v>962</v>
      </c>
      <c r="J69" s="105">
        <v>10.9</v>
      </c>
    </row>
    <row r="70" spans="1:10" s="278" customFormat="1" ht="62.25" customHeight="1" x14ac:dyDescent="0.2">
      <c r="A70" s="277">
        <v>49</v>
      </c>
      <c r="B70" s="43" t="s">
        <v>1078</v>
      </c>
      <c r="C70" s="274" t="s">
        <v>1469</v>
      </c>
      <c r="D70" s="42" t="s">
        <v>1643</v>
      </c>
      <c r="E70" s="42" t="s">
        <v>766</v>
      </c>
      <c r="F70" s="451" t="s">
        <v>3340</v>
      </c>
      <c r="G70" s="274" t="s">
        <v>3035</v>
      </c>
      <c r="H70" s="443" t="s">
        <v>797</v>
      </c>
      <c r="I70" s="274" t="s">
        <v>962</v>
      </c>
      <c r="J70" s="105">
        <v>6.3</v>
      </c>
    </row>
    <row r="71" spans="1:10" s="278" customFormat="1" ht="62.25" customHeight="1" x14ac:dyDescent="0.2">
      <c r="A71" s="277">
        <v>50</v>
      </c>
      <c r="B71" s="43" t="s">
        <v>1079</v>
      </c>
      <c r="C71" s="274"/>
      <c r="D71" s="42" t="s">
        <v>1471</v>
      </c>
      <c r="E71" s="42" t="s">
        <v>798</v>
      </c>
      <c r="F71" s="451" t="s">
        <v>3340</v>
      </c>
      <c r="G71" s="274" t="s">
        <v>477</v>
      </c>
      <c r="H71" s="443" t="s">
        <v>797</v>
      </c>
      <c r="I71" s="274" t="s">
        <v>962</v>
      </c>
      <c r="J71" s="105"/>
    </row>
    <row r="72" spans="1:10" s="278" customFormat="1" ht="62.25" customHeight="1" x14ac:dyDescent="0.2">
      <c r="A72" s="277">
        <v>51</v>
      </c>
      <c r="B72" s="43" t="s">
        <v>1080</v>
      </c>
      <c r="C72" s="274" t="s">
        <v>1659</v>
      </c>
      <c r="D72" s="42" t="s">
        <v>1482</v>
      </c>
      <c r="E72" s="42" t="s">
        <v>1409</v>
      </c>
      <c r="F72" s="451" t="s">
        <v>3340</v>
      </c>
      <c r="G72" s="274" t="s">
        <v>839</v>
      </c>
      <c r="H72" s="443" t="s">
        <v>1610</v>
      </c>
      <c r="I72" s="274" t="s">
        <v>1009</v>
      </c>
      <c r="J72" s="275">
        <v>180.6</v>
      </c>
    </row>
    <row r="73" spans="1:10" s="278" customFormat="1" ht="62.25" customHeight="1" x14ac:dyDescent="0.2">
      <c r="A73" s="277">
        <v>52</v>
      </c>
      <c r="B73" s="43" t="s">
        <v>1497</v>
      </c>
      <c r="C73" s="274"/>
      <c r="D73" s="42" t="s">
        <v>179</v>
      </c>
      <c r="E73" s="42" t="s">
        <v>537</v>
      </c>
      <c r="F73" s="451" t="s">
        <v>3346</v>
      </c>
      <c r="G73" s="277" t="s">
        <v>1016</v>
      </c>
      <c r="H73" s="442"/>
      <c r="I73" s="274"/>
      <c r="J73" s="189" t="s">
        <v>331</v>
      </c>
    </row>
    <row r="74" spans="1:10" s="278" customFormat="1" ht="59.25" customHeight="1" x14ac:dyDescent="0.2">
      <c r="A74" s="277">
        <v>53</v>
      </c>
      <c r="B74" s="43" t="s">
        <v>1497</v>
      </c>
      <c r="C74" s="274"/>
      <c r="D74" s="42" t="s">
        <v>179</v>
      </c>
      <c r="E74" s="42" t="s">
        <v>537</v>
      </c>
      <c r="F74" s="451" t="s">
        <v>3340</v>
      </c>
      <c r="G74" s="274" t="s">
        <v>1016</v>
      </c>
      <c r="H74" s="443" t="s">
        <v>797</v>
      </c>
      <c r="I74" s="274" t="s">
        <v>541</v>
      </c>
      <c r="J74" s="49">
        <v>1648.62</v>
      </c>
    </row>
    <row r="75" spans="1:10" s="278" customFormat="1" ht="51.75" customHeight="1" x14ac:dyDescent="0.2">
      <c r="A75" s="277">
        <v>54</v>
      </c>
      <c r="B75" s="43" t="s">
        <v>1497</v>
      </c>
      <c r="C75" s="274"/>
      <c r="D75" s="42" t="s">
        <v>179</v>
      </c>
      <c r="E75" s="42" t="s">
        <v>537</v>
      </c>
      <c r="F75" s="451" t="s">
        <v>3340</v>
      </c>
      <c r="G75" s="274" t="s">
        <v>1016</v>
      </c>
      <c r="H75" s="443" t="s">
        <v>797</v>
      </c>
      <c r="I75" s="274" t="s">
        <v>962</v>
      </c>
      <c r="J75" s="49">
        <v>537.88</v>
      </c>
    </row>
    <row r="76" spans="1:10" s="278" customFormat="1" ht="51.75" customHeight="1" x14ac:dyDescent="0.2">
      <c r="A76" s="277">
        <v>55</v>
      </c>
      <c r="B76" s="43" t="s">
        <v>1498</v>
      </c>
      <c r="C76" s="274" t="s">
        <v>1660</v>
      </c>
      <c r="D76" s="42" t="s">
        <v>1376</v>
      </c>
      <c r="E76" s="42" t="s">
        <v>43</v>
      </c>
      <c r="F76" s="451" t="s">
        <v>3340</v>
      </c>
      <c r="G76" s="274" t="s">
        <v>3022</v>
      </c>
      <c r="H76" s="443" t="s">
        <v>1610</v>
      </c>
      <c r="I76" s="274" t="s">
        <v>2340</v>
      </c>
      <c r="J76" s="105">
        <v>2718</v>
      </c>
    </row>
    <row r="77" spans="1:10" s="278" customFormat="1" ht="51.75" customHeight="1" x14ac:dyDescent="0.2">
      <c r="A77" s="277">
        <v>56</v>
      </c>
      <c r="B77" s="43" t="s">
        <v>1499</v>
      </c>
      <c r="C77" s="274" t="s">
        <v>1661</v>
      </c>
      <c r="D77" s="42" t="s">
        <v>1376</v>
      </c>
      <c r="E77" s="42" t="s">
        <v>1022</v>
      </c>
      <c r="F77" s="451" t="s">
        <v>3345</v>
      </c>
      <c r="G77" s="274" t="s">
        <v>3022</v>
      </c>
      <c r="H77" s="443" t="s">
        <v>1610</v>
      </c>
      <c r="I77" s="274" t="s">
        <v>2341</v>
      </c>
      <c r="J77" s="105">
        <v>329.7</v>
      </c>
    </row>
    <row r="78" spans="1:10" s="278" customFormat="1" ht="111" customHeight="1" x14ac:dyDescent="0.2">
      <c r="A78" s="277">
        <v>57</v>
      </c>
      <c r="B78" s="43" t="s">
        <v>1500</v>
      </c>
      <c r="C78" s="274"/>
      <c r="D78" s="42" t="s">
        <v>1381</v>
      </c>
      <c r="E78" s="42" t="s">
        <v>133</v>
      </c>
      <c r="F78" s="451" t="s">
        <v>3345</v>
      </c>
      <c r="G78" s="274" t="s">
        <v>1582</v>
      </c>
      <c r="H78" s="443" t="s">
        <v>797</v>
      </c>
      <c r="I78" s="274" t="s">
        <v>962</v>
      </c>
      <c r="J78" s="105">
        <v>27.7</v>
      </c>
    </row>
    <row r="79" spans="1:10" s="278" customFormat="1" ht="51.75" customHeight="1" x14ac:dyDescent="0.2">
      <c r="A79" s="277">
        <v>58</v>
      </c>
      <c r="B79" s="43" t="s">
        <v>880</v>
      </c>
      <c r="C79" s="274" t="s">
        <v>671</v>
      </c>
      <c r="D79" s="74" t="s">
        <v>768</v>
      </c>
      <c r="E79" s="57" t="s">
        <v>2287</v>
      </c>
      <c r="F79" s="451" t="s">
        <v>3340</v>
      </c>
      <c r="G79" s="274" t="s">
        <v>48</v>
      </c>
      <c r="H79" s="443" t="s">
        <v>797</v>
      </c>
      <c r="I79" s="274" t="s">
        <v>962</v>
      </c>
      <c r="J79" s="274">
        <v>19.2</v>
      </c>
    </row>
    <row r="80" spans="1:10" s="278" customFormat="1" ht="51.75" customHeight="1" x14ac:dyDescent="0.2">
      <c r="A80" s="277">
        <v>59</v>
      </c>
      <c r="B80" s="43" t="s">
        <v>881</v>
      </c>
      <c r="C80" s="274" t="s">
        <v>1662</v>
      </c>
      <c r="D80" s="74" t="s">
        <v>1386</v>
      </c>
      <c r="E80" s="57" t="s">
        <v>2286</v>
      </c>
      <c r="F80" s="451" t="s">
        <v>3340</v>
      </c>
      <c r="G80" s="274" t="s">
        <v>1340</v>
      </c>
      <c r="H80" s="443" t="s">
        <v>797</v>
      </c>
      <c r="I80" s="274" t="s">
        <v>962</v>
      </c>
      <c r="J80" s="274">
        <v>19.2</v>
      </c>
    </row>
    <row r="81" spans="1:10" s="278" customFormat="1" ht="51.75" customHeight="1" x14ac:dyDescent="0.2">
      <c r="A81" s="277">
        <v>60</v>
      </c>
      <c r="B81" s="43" t="s">
        <v>482</v>
      </c>
      <c r="C81" s="274" t="s">
        <v>1663</v>
      </c>
      <c r="D81" s="74" t="s">
        <v>1376</v>
      </c>
      <c r="E81" s="57" t="s">
        <v>513</v>
      </c>
      <c r="F81" s="451" t="s">
        <v>3340</v>
      </c>
      <c r="G81" s="274" t="s">
        <v>3052</v>
      </c>
      <c r="H81" s="443"/>
      <c r="I81" s="274"/>
      <c r="J81" s="274">
        <v>518.1</v>
      </c>
    </row>
    <row r="82" spans="1:10" s="278" customFormat="1" ht="51.75" customHeight="1" x14ac:dyDescent="0.2">
      <c r="A82" s="277">
        <v>61</v>
      </c>
      <c r="B82" s="43" t="s">
        <v>81</v>
      </c>
      <c r="C82" s="274"/>
      <c r="D82" s="42" t="s">
        <v>1402</v>
      </c>
      <c r="E82" s="42" t="s">
        <v>1403</v>
      </c>
      <c r="F82" s="451" t="s">
        <v>1456</v>
      </c>
      <c r="G82" s="274" t="s">
        <v>266</v>
      </c>
      <c r="H82" s="443" t="s">
        <v>797</v>
      </c>
      <c r="I82" s="274" t="s">
        <v>962</v>
      </c>
      <c r="J82" s="105">
        <v>80</v>
      </c>
    </row>
    <row r="83" spans="1:10" s="278" customFormat="1" ht="34.5" customHeight="1" x14ac:dyDescent="0.2">
      <c r="A83" s="277">
        <v>62</v>
      </c>
      <c r="B83" s="43" t="s">
        <v>82</v>
      </c>
      <c r="C83" s="274"/>
      <c r="D83" s="42" t="s">
        <v>202</v>
      </c>
      <c r="E83" s="42" t="s">
        <v>45</v>
      </c>
      <c r="F83" s="451" t="s">
        <v>3340</v>
      </c>
      <c r="G83" s="274" t="s">
        <v>1261</v>
      </c>
      <c r="H83" s="443" t="s">
        <v>797</v>
      </c>
      <c r="I83" s="274" t="s">
        <v>962</v>
      </c>
      <c r="J83" s="105"/>
    </row>
    <row r="84" spans="1:10" s="278" customFormat="1" ht="34.5" customHeight="1" x14ac:dyDescent="0.2">
      <c r="A84" s="277">
        <v>63</v>
      </c>
      <c r="B84" s="43" t="s">
        <v>83</v>
      </c>
      <c r="C84" s="274"/>
      <c r="D84" s="42" t="s">
        <v>1542</v>
      </c>
      <c r="E84" s="42" t="s">
        <v>46</v>
      </c>
      <c r="F84" s="451" t="s">
        <v>3340</v>
      </c>
      <c r="G84" s="274" t="s">
        <v>354</v>
      </c>
      <c r="H84" s="443" t="s">
        <v>797</v>
      </c>
      <c r="I84" s="274" t="s">
        <v>962</v>
      </c>
      <c r="J84" s="105"/>
    </row>
    <row r="85" spans="1:10" s="278" customFormat="1" ht="77.25" customHeight="1" x14ac:dyDescent="0.2">
      <c r="A85" s="277">
        <v>64</v>
      </c>
      <c r="B85" s="43" t="s">
        <v>2629</v>
      </c>
      <c r="C85" s="79" t="s">
        <v>1242</v>
      </c>
      <c r="D85" s="42" t="s">
        <v>42</v>
      </c>
      <c r="E85" s="42" t="s">
        <v>1213</v>
      </c>
      <c r="F85" s="451" t="s">
        <v>3340</v>
      </c>
      <c r="G85" s="274" t="s">
        <v>2631</v>
      </c>
      <c r="H85" s="443" t="s">
        <v>797</v>
      </c>
      <c r="I85" s="274" t="s">
        <v>962</v>
      </c>
      <c r="J85" s="102">
        <v>194.2</v>
      </c>
    </row>
    <row r="86" spans="1:10" s="278" customFormat="1" ht="87.75" customHeight="1" x14ac:dyDescent="0.2">
      <c r="A86" s="277">
        <v>65</v>
      </c>
      <c r="B86" s="43" t="s">
        <v>84</v>
      </c>
      <c r="C86" s="274"/>
      <c r="D86" s="42" t="s">
        <v>1486</v>
      </c>
      <c r="E86" s="42" t="s">
        <v>92</v>
      </c>
      <c r="F86" s="451" t="s">
        <v>3340</v>
      </c>
      <c r="G86" s="277" t="s">
        <v>1145</v>
      </c>
      <c r="H86" s="443" t="s">
        <v>797</v>
      </c>
      <c r="I86" s="274" t="s">
        <v>962</v>
      </c>
      <c r="J86" s="102">
        <v>96</v>
      </c>
    </row>
    <row r="87" spans="1:10" s="278" customFormat="1" ht="87.75" customHeight="1" x14ac:dyDescent="0.2">
      <c r="A87" s="277">
        <v>66</v>
      </c>
      <c r="B87" s="43" t="s">
        <v>572</v>
      </c>
      <c r="C87" s="274"/>
      <c r="D87" s="42" t="s">
        <v>512</v>
      </c>
      <c r="E87" s="42" t="s">
        <v>93</v>
      </c>
      <c r="F87" s="451" t="s">
        <v>3340</v>
      </c>
      <c r="G87" s="277" t="s">
        <v>1122</v>
      </c>
      <c r="H87" s="443" t="s">
        <v>797</v>
      </c>
      <c r="I87" s="274" t="s">
        <v>962</v>
      </c>
      <c r="J87" s="102">
        <v>156</v>
      </c>
    </row>
    <row r="88" spans="1:10" s="278" customFormat="1" ht="87.75" customHeight="1" x14ac:dyDescent="0.2">
      <c r="A88" s="277">
        <v>67</v>
      </c>
      <c r="B88" s="43" t="s">
        <v>573</v>
      </c>
      <c r="C88" s="274"/>
      <c r="D88" s="42" t="s">
        <v>462</v>
      </c>
      <c r="E88" s="42" t="s">
        <v>562</v>
      </c>
      <c r="F88" s="451" t="s">
        <v>3340</v>
      </c>
      <c r="G88" s="53" t="s">
        <v>1358</v>
      </c>
      <c r="H88" s="443" t="s">
        <v>797</v>
      </c>
      <c r="I88" s="274" t="s">
        <v>962</v>
      </c>
      <c r="J88" s="102">
        <v>48</v>
      </c>
    </row>
    <row r="89" spans="1:10" s="278" customFormat="1" ht="87.75" customHeight="1" x14ac:dyDescent="0.2">
      <c r="A89" s="277">
        <v>68</v>
      </c>
      <c r="B89" s="43" t="s">
        <v>574</v>
      </c>
      <c r="C89" s="274"/>
      <c r="D89" s="42" t="s">
        <v>1153</v>
      </c>
      <c r="E89" s="42" t="s">
        <v>100</v>
      </c>
      <c r="F89" s="451" t="s">
        <v>3340</v>
      </c>
      <c r="G89" s="274" t="s">
        <v>1098</v>
      </c>
      <c r="H89" s="443" t="s">
        <v>797</v>
      </c>
      <c r="I89" s="274" t="s">
        <v>962</v>
      </c>
      <c r="J89" s="102">
        <v>48</v>
      </c>
    </row>
    <row r="90" spans="1:10" s="278" customFormat="1" ht="34.5" customHeight="1" x14ac:dyDescent="0.2">
      <c r="A90" s="277">
        <v>69</v>
      </c>
      <c r="B90" s="43" t="s">
        <v>385</v>
      </c>
      <c r="C90" s="274" t="s">
        <v>386</v>
      </c>
      <c r="D90" s="42" t="s">
        <v>885</v>
      </c>
      <c r="E90" s="42"/>
      <c r="F90" s="451" t="s">
        <v>3340</v>
      </c>
      <c r="G90" s="274" t="s">
        <v>3036</v>
      </c>
      <c r="H90" s="443" t="s">
        <v>797</v>
      </c>
      <c r="I90" s="274" t="s">
        <v>962</v>
      </c>
      <c r="J90" s="102">
        <v>1545.8</v>
      </c>
    </row>
    <row r="91" spans="1:10" s="278" customFormat="1" ht="72" customHeight="1" x14ac:dyDescent="0.2">
      <c r="A91" s="277">
        <v>70</v>
      </c>
      <c r="B91" s="277" t="s">
        <v>491</v>
      </c>
      <c r="C91" s="274"/>
      <c r="D91" s="79" t="s">
        <v>1147</v>
      </c>
      <c r="E91" s="42" t="s">
        <v>2090</v>
      </c>
      <c r="F91" s="451" t="s">
        <v>3340</v>
      </c>
      <c r="G91" s="274" t="s">
        <v>466</v>
      </c>
      <c r="H91" s="443" t="s">
        <v>797</v>
      </c>
      <c r="I91" s="274" t="s">
        <v>2076</v>
      </c>
      <c r="J91" s="47"/>
    </row>
    <row r="92" spans="1:10" s="278" customFormat="1" ht="55.5" customHeight="1" x14ac:dyDescent="0.2">
      <c r="A92" s="277">
        <v>71</v>
      </c>
      <c r="B92" s="277" t="s">
        <v>492</v>
      </c>
      <c r="C92" s="274"/>
      <c r="D92" s="79" t="s">
        <v>1619</v>
      </c>
      <c r="E92" s="42" t="s">
        <v>2106</v>
      </c>
      <c r="F92" s="451" t="s">
        <v>3340</v>
      </c>
      <c r="G92" s="274" t="s">
        <v>467</v>
      </c>
      <c r="H92" s="443" t="s">
        <v>797</v>
      </c>
      <c r="I92" s="274" t="s">
        <v>2076</v>
      </c>
      <c r="J92" s="47"/>
    </row>
    <row r="93" spans="1:10" s="278" customFormat="1" ht="34.5" customHeight="1" x14ac:dyDescent="0.2">
      <c r="A93" s="277">
        <v>72</v>
      </c>
      <c r="B93" s="277" t="s">
        <v>493</v>
      </c>
      <c r="C93" s="274"/>
      <c r="D93" s="79" t="s">
        <v>1349</v>
      </c>
      <c r="E93" s="42" t="s">
        <v>2108</v>
      </c>
      <c r="F93" s="451" t="s">
        <v>3340</v>
      </c>
      <c r="G93" s="274" t="s">
        <v>123</v>
      </c>
      <c r="H93" s="443" t="s">
        <v>797</v>
      </c>
      <c r="I93" s="274" t="s">
        <v>2076</v>
      </c>
      <c r="J93" s="47"/>
    </row>
    <row r="94" spans="1:10" s="278" customFormat="1" ht="58.5" customHeight="1" x14ac:dyDescent="0.2">
      <c r="A94" s="277">
        <v>73</v>
      </c>
      <c r="B94" s="277" t="s">
        <v>494</v>
      </c>
      <c r="C94" s="274"/>
      <c r="D94" s="106" t="s">
        <v>1422</v>
      </c>
      <c r="E94" s="106" t="s">
        <v>2091</v>
      </c>
      <c r="F94" s="451" t="s">
        <v>3340</v>
      </c>
      <c r="G94" s="274" t="s">
        <v>124</v>
      </c>
      <c r="H94" s="443" t="s">
        <v>797</v>
      </c>
      <c r="I94" s="274" t="s">
        <v>2076</v>
      </c>
      <c r="J94" s="47"/>
    </row>
    <row r="95" spans="1:10" s="278" customFormat="1" ht="75" customHeight="1" x14ac:dyDescent="0.2">
      <c r="A95" s="277">
        <v>74</v>
      </c>
      <c r="B95" s="277" t="s">
        <v>495</v>
      </c>
      <c r="C95" s="274"/>
      <c r="D95" s="106" t="s">
        <v>1212</v>
      </c>
      <c r="E95" s="106" t="s">
        <v>2092</v>
      </c>
      <c r="F95" s="451" t="s">
        <v>3340</v>
      </c>
      <c r="G95" s="274" t="s">
        <v>125</v>
      </c>
      <c r="H95" s="443" t="s">
        <v>797</v>
      </c>
      <c r="I95" s="274" t="s">
        <v>2076</v>
      </c>
      <c r="J95" s="47"/>
    </row>
    <row r="96" spans="1:10" s="278" customFormat="1" ht="79.5" customHeight="1" x14ac:dyDescent="0.2">
      <c r="A96" s="277">
        <v>75</v>
      </c>
      <c r="B96" s="277" t="s">
        <v>496</v>
      </c>
      <c r="C96" s="274"/>
      <c r="D96" s="106" t="s">
        <v>2093</v>
      </c>
      <c r="E96" s="106" t="s">
        <v>2095</v>
      </c>
      <c r="F96" s="451" t="s">
        <v>3340</v>
      </c>
      <c r="G96" s="274" t="s">
        <v>2096</v>
      </c>
      <c r="H96" s="443" t="s">
        <v>797</v>
      </c>
      <c r="I96" s="274" t="s">
        <v>2076</v>
      </c>
      <c r="J96" s="47"/>
    </row>
    <row r="97" spans="1:10" s="278" customFormat="1" ht="79.5" customHeight="1" x14ac:dyDescent="0.2">
      <c r="A97" s="277">
        <v>76</v>
      </c>
      <c r="B97" s="277" t="s">
        <v>497</v>
      </c>
      <c r="C97" s="274"/>
      <c r="D97" s="106" t="s">
        <v>2097</v>
      </c>
      <c r="E97" s="106" t="s">
        <v>2094</v>
      </c>
      <c r="F97" s="451" t="s">
        <v>3340</v>
      </c>
      <c r="G97" s="274" t="s">
        <v>836</v>
      </c>
      <c r="H97" s="443" t="s">
        <v>797</v>
      </c>
      <c r="I97" s="274" t="s">
        <v>2076</v>
      </c>
      <c r="J97" s="47"/>
    </row>
    <row r="98" spans="1:10" s="278" customFormat="1" ht="79.5" customHeight="1" x14ac:dyDescent="0.2">
      <c r="A98" s="277">
        <v>77</v>
      </c>
      <c r="B98" s="277" t="s">
        <v>1545</v>
      </c>
      <c r="C98" s="274"/>
      <c r="D98" s="106" t="s">
        <v>1510</v>
      </c>
      <c r="E98" s="106" t="s">
        <v>2099</v>
      </c>
      <c r="F98" s="451" t="s">
        <v>3340</v>
      </c>
      <c r="G98" s="274" t="s">
        <v>937</v>
      </c>
      <c r="H98" s="443" t="s">
        <v>797</v>
      </c>
      <c r="I98" s="274" t="s">
        <v>2076</v>
      </c>
      <c r="J98" s="47"/>
    </row>
    <row r="99" spans="1:10" s="278" customFormat="1" ht="79.5" customHeight="1" x14ac:dyDescent="0.2">
      <c r="A99" s="277">
        <v>78</v>
      </c>
      <c r="B99" s="277" t="s">
        <v>1546</v>
      </c>
      <c r="C99" s="274"/>
      <c r="D99" s="106" t="s">
        <v>1511</v>
      </c>
      <c r="E99" s="106" t="s">
        <v>2098</v>
      </c>
      <c r="F99" s="451" t="s">
        <v>3340</v>
      </c>
      <c r="G99" s="274" t="s">
        <v>938</v>
      </c>
      <c r="H99" s="443" t="s">
        <v>797</v>
      </c>
      <c r="I99" s="274" t="s">
        <v>2076</v>
      </c>
      <c r="J99" s="47"/>
    </row>
    <row r="100" spans="1:10" s="278" customFormat="1" ht="79.5" customHeight="1" x14ac:dyDescent="0.2">
      <c r="A100" s="277">
        <v>79</v>
      </c>
      <c r="B100" s="277" t="s">
        <v>1547</v>
      </c>
      <c r="C100" s="274"/>
      <c r="D100" s="106" t="s">
        <v>1512</v>
      </c>
      <c r="E100" s="106" t="s">
        <v>2100</v>
      </c>
      <c r="F100" s="451" t="s">
        <v>3340</v>
      </c>
      <c r="G100" s="274" t="s">
        <v>939</v>
      </c>
      <c r="H100" s="443" t="s">
        <v>797</v>
      </c>
      <c r="I100" s="274" t="s">
        <v>2076</v>
      </c>
      <c r="J100" s="47"/>
    </row>
    <row r="101" spans="1:10" s="278" customFormat="1" ht="79.5" customHeight="1" x14ac:dyDescent="0.2">
      <c r="A101" s="277">
        <v>80</v>
      </c>
      <c r="B101" s="277" t="s">
        <v>1548</v>
      </c>
      <c r="C101" s="274"/>
      <c r="D101" s="106" t="s">
        <v>1513</v>
      </c>
      <c r="E101" s="106" t="s">
        <v>2101</v>
      </c>
      <c r="F101" s="451" t="s">
        <v>3340</v>
      </c>
      <c r="G101" s="274" t="s">
        <v>940</v>
      </c>
      <c r="H101" s="443" t="s">
        <v>797</v>
      </c>
      <c r="I101" s="274" t="s">
        <v>2076</v>
      </c>
      <c r="J101" s="47"/>
    </row>
    <row r="102" spans="1:10" s="278" customFormat="1" ht="79.5" customHeight="1" x14ac:dyDescent="0.2">
      <c r="A102" s="277">
        <v>81</v>
      </c>
      <c r="B102" s="277" t="s">
        <v>1549</v>
      </c>
      <c r="C102" s="274"/>
      <c r="D102" s="106" t="s">
        <v>1162</v>
      </c>
      <c r="E102" s="106" t="s">
        <v>2102</v>
      </c>
      <c r="F102" s="451" t="s">
        <v>3340</v>
      </c>
      <c r="G102" s="274" t="s">
        <v>941</v>
      </c>
      <c r="H102" s="443" t="s">
        <v>797</v>
      </c>
      <c r="I102" s="274" t="s">
        <v>2076</v>
      </c>
      <c r="J102" s="47"/>
    </row>
    <row r="103" spans="1:10" s="278" customFormat="1" ht="79.5" customHeight="1" x14ac:dyDescent="0.2">
      <c r="A103" s="277">
        <v>82</v>
      </c>
      <c r="B103" s="277" t="s">
        <v>1604</v>
      </c>
      <c r="C103" s="274"/>
      <c r="D103" s="106" t="s">
        <v>153</v>
      </c>
      <c r="E103" s="106" t="s">
        <v>2103</v>
      </c>
      <c r="F103" s="451" t="s">
        <v>3340</v>
      </c>
      <c r="G103" s="274" t="s">
        <v>942</v>
      </c>
      <c r="H103" s="443" t="s">
        <v>797</v>
      </c>
      <c r="I103" s="274" t="s">
        <v>2076</v>
      </c>
      <c r="J103" s="47"/>
    </row>
    <row r="104" spans="1:10" s="278" customFormat="1" ht="79.5" customHeight="1" x14ac:dyDescent="0.2">
      <c r="A104" s="277">
        <v>83</v>
      </c>
      <c r="B104" s="277" t="s">
        <v>1605</v>
      </c>
      <c r="C104" s="274"/>
      <c r="D104" s="106" t="s">
        <v>154</v>
      </c>
      <c r="E104" s="106" t="s">
        <v>2104</v>
      </c>
      <c r="F104" s="451" t="s">
        <v>3340</v>
      </c>
      <c r="G104" s="274" t="s">
        <v>943</v>
      </c>
      <c r="H104" s="443" t="s">
        <v>797</v>
      </c>
      <c r="I104" s="274" t="s">
        <v>2076</v>
      </c>
      <c r="J104" s="47"/>
    </row>
    <row r="105" spans="1:10" s="278" customFormat="1" ht="79.5" customHeight="1" x14ac:dyDescent="0.2">
      <c r="A105" s="277">
        <v>84</v>
      </c>
      <c r="B105" s="277" t="s">
        <v>1606</v>
      </c>
      <c r="C105" s="274"/>
      <c r="D105" s="106" t="s">
        <v>155</v>
      </c>
      <c r="E105" s="106" t="s">
        <v>2105</v>
      </c>
      <c r="F105" s="451" t="s">
        <v>3340</v>
      </c>
      <c r="G105" s="274" t="s">
        <v>944</v>
      </c>
      <c r="H105" s="443" t="s">
        <v>797</v>
      </c>
      <c r="I105" s="274" t="s">
        <v>2076</v>
      </c>
      <c r="J105" s="47"/>
    </row>
    <row r="106" spans="1:10" s="278" customFormat="1" ht="73.5" customHeight="1" x14ac:dyDescent="0.2">
      <c r="A106" s="277">
        <v>85</v>
      </c>
      <c r="B106" s="277" t="s">
        <v>2638</v>
      </c>
      <c r="C106" s="274" t="s">
        <v>1224</v>
      </c>
      <c r="D106" s="134" t="s">
        <v>414</v>
      </c>
      <c r="E106" s="106" t="s">
        <v>682</v>
      </c>
      <c r="F106" s="451" t="s">
        <v>3340</v>
      </c>
      <c r="G106" s="274" t="s">
        <v>690</v>
      </c>
      <c r="H106" s="443" t="s">
        <v>797</v>
      </c>
      <c r="I106" s="53" t="s">
        <v>962</v>
      </c>
      <c r="J106" s="47">
        <v>1040.2</v>
      </c>
    </row>
    <row r="107" spans="1:10" s="278" customFormat="1" ht="61.5" customHeight="1" x14ac:dyDescent="0.2">
      <c r="A107" s="277">
        <v>86</v>
      </c>
      <c r="B107" s="277" t="s">
        <v>534</v>
      </c>
      <c r="C107" s="274" t="s">
        <v>3058</v>
      </c>
      <c r="D107" s="134" t="s">
        <v>1550</v>
      </c>
      <c r="E107" s="106" t="s">
        <v>951</v>
      </c>
      <c r="F107" s="451" t="s">
        <v>3340</v>
      </c>
      <c r="G107" s="274" t="s">
        <v>2441</v>
      </c>
      <c r="H107" s="443"/>
      <c r="I107" s="53"/>
      <c r="J107" s="47">
        <v>2530.1999999999998</v>
      </c>
    </row>
    <row r="108" spans="1:10" s="278" customFormat="1" ht="33" customHeight="1" x14ac:dyDescent="0.2">
      <c r="A108" s="277">
        <v>87</v>
      </c>
      <c r="B108" s="277" t="s">
        <v>2640</v>
      </c>
      <c r="C108" s="274" t="s">
        <v>1225</v>
      </c>
      <c r="D108" s="134" t="s">
        <v>1385</v>
      </c>
      <c r="E108" s="106" t="s">
        <v>411</v>
      </c>
      <c r="F108" s="443" t="s">
        <v>1057</v>
      </c>
      <c r="G108" s="274" t="s">
        <v>690</v>
      </c>
      <c r="H108" s="443" t="s">
        <v>797</v>
      </c>
      <c r="I108" s="53" t="s">
        <v>962</v>
      </c>
      <c r="J108" s="47">
        <v>1448.6</v>
      </c>
    </row>
    <row r="109" spans="1:10" s="278" customFormat="1" ht="34.5" customHeight="1" x14ac:dyDescent="0.2">
      <c r="A109" s="277">
        <v>88</v>
      </c>
      <c r="B109" s="277" t="s">
        <v>2639</v>
      </c>
      <c r="C109" s="274" t="s">
        <v>1226</v>
      </c>
      <c r="D109" s="134" t="s">
        <v>1215</v>
      </c>
      <c r="E109" s="134" t="s">
        <v>776</v>
      </c>
      <c r="F109" s="451" t="s">
        <v>3340</v>
      </c>
      <c r="G109" s="274" t="s">
        <v>690</v>
      </c>
      <c r="H109" s="443" t="s">
        <v>797</v>
      </c>
      <c r="I109" s="53" t="s">
        <v>962</v>
      </c>
      <c r="J109" s="47">
        <v>8.6999999999999993</v>
      </c>
    </row>
    <row r="110" spans="1:10" s="278" customFormat="1" ht="36" customHeight="1" x14ac:dyDescent="0.2">
      <c r="A110" s="277">
        <v>89</v>
      </c>
      <c r="B110" s="277" t="s">
        <v>2641</v>
      </c>
      <c r="C110" s="274" t="s">
        <v>1227</v>
      </c>
      <c r="D110" s="134" t="s">
        <v>571</v>
      </c>
      <c r="E110" s="134" t="s">
        <v>337</v>
      </c>
      <c r="F110" s="451" t="s">
        <v>3340</v>
      </c>
      <c r="G110" s="274" t="s">
        <v>690</v>
      </c>
      <c r="H110" s="443" t="s">
        <v>797</v>
      </c>
      <c r="I110" s="53" t="s">
        <v>962</v>
      </c>
      <c r="J110" s="47">
        <v>367.7</v>
      </c>
    </row>
    <row r="111" spans="1:10" s="278" customFormat="1" ht="55.5" customHeight="1" x14ac:dyDescent="0.2">
      <c r="A111" s="277">
        <v>90</v>
      </c>
      <c r="B111" s="277" t="s">
        <v>2642</v>
      </c>
      <c r="C111" s="274" t="s">
        <v>1416</v>
      </c>
      <c r="D111" s="134" t="s">
        <v>336</v>
      </c>
      <c r="E111" s="134" t="s">
        <v>338</v>
      </c>
      <c r="F111" s="451" t="s">
        <v>3340</v>
      </c>
      <c r="G111" s="274" t="s">
        <v>690</v>
      </c>
      <c r="H111" s="443" t="s">
        <v>797</v>
      </c>
      <c r="I111" s="53" t="s">
        <v>962</v>
      </c>
      <c r="J111" s="47">
        <v>343.7</v>
      </c>
    </row>
    <row r="112" spans="1:10" s="278" customFormat="1" ht="58.5" customHeight="1" x14ac:dyDescent="0.2">
      <c r="A112" s="277">
        <v>91</v>
      </c>
      <c r="B112" s="277" t="s">
        <v>985</v>
      </c>
      <c r="C112" s="274" t="s">
        <v>226</v>
      </c>
      <c r="D112" s="134" t="s">
        <v>335</v>
      </c>
      <c r="E112" s="134" t="s">
        <v>891</v>
      </c>
      <c r="F112" s="451" t="s">
        <v>3340</v>
      </c>
      <c r="G112" s="274" t="s">
        <v>2441</v>
      </c>
      <c r="H112" s="443"/>
      <c r="I112" s="53" t="s">
        <v>2726</v>
      </c>
      <c r="J112" s="47">
        <v>166.3</v>
      </c>
    </row>
    <row r="113" spans="1:10" s="278" customFormat="1" ht="32.25" customHeight="1" x14ac:dyDescent="0.2">
      <c r="A113" s="277">
        <v>92</v>
      </c>
      <c r="B113" s="277" t="s">
        <v>2643</v>
      </c>
      <c r="C113" s="274" t="s">
        <v>227</v>
      </c>
      <c r="D113" s="134" t="s">
        <v>892</v>
      </c>
      <c r="E113" s="134" t="s">
        <v>893</v>
      </c>
      <c r="F113" s="443" t="s">
        <v>3349</v>
      </c>
      <c r="G113" s="274" t="s">
        <v>690</v>
      </c>
      <c r="H113" s="443" t="s">
        <v>797</v>
      </c>
      <c r="I113" s="53" t="s">
        <v>962</v>
      </c>
      <c r="J113" s="47">
        <v>2211.8000000000002</v>
      </c>
    </row>
    <row r="114" spans="1:10" s="278" customFormat="1" ht="75.75" customHeight="1" x14ac:dyDescent="0.2">
      <c r="A114" s="277">
        <v>93</v>
      </c>
      <c r="B114" s="277" t="s">
        <v>986</v>
      </c>
      <c r="C114" s="274" t="s">
        <v>649</v>
      </c>
      <c r="D114" s="134" t="s">
        <v>456</v>
      </c>
      <c r="E114" s="134" t="s">
        <v>457</v>
      </c>
      <c r="F114" s="451" t="s">
        <v>3340</v>
      </c>
      <c r="G114" s="274" t="s">
        <v>2441</v>
      </c>
      <c r="H114" s="443"/>
      <c r="I114" s="53"/>
      <c r="J114" s="47">
        <v>29.2</v>
      </c>
    </row>
    <row r="115" spans="1:10" s="278" customFormat="1" ht="33.75" customHeight="1" x14ac:dyDescent="0.2">
      <c r="A115" s="277">
        <v>94</v>
      </c>
      <c r="B115" s="277" t="s">
        <v>2644</v>
      </c>
      <c r="C115" s="274" t="s">
        <v>650</v>
      </c>
      <c r="D115" s="134" t="s">
        <v>257</v>
      </c>
      <c r="E115" s="134" t="s">
        <v>334</v>
      </c>
      <c r="F115" s="443" t="s">
        <v>3349</v>
      </c>
      <c r="G115" s="274" t="s">
        <v>690</v>
      </c>
      <c r="H115" s="443" t="s">
        <v>797</v>
      </c>
      <c r="I115" s="53" t="s">
        <v>962</v>
      </c>
      <c r="J115" s="47">
        <v>32.5</v>
      </c>
    </row>
    <row r="116" spans="1:10" s="278" customFormat="1" ht="33.75" customHeight="1" x14ac:dyDescent="0.2">
      <c r="A116" s="277">
        <v>95</v>
      </c>
      <c r="B116" s="277" t="s">
        <v>2645</v>
      </c>
      <c r="C116" s="274" t="s">
        <v>651</v>
      </c>
      <c r="D116" s="134" t="s">
        <v>658</v>
      </c>
      <c r="E116" s="134" t="s">
        <v>1063</v>
      </c>
      <c r="F116" s="443" t="s">
        <v>3349</v>
      </c>
      <c r="G116" s="274" t="s">
        <v>690</v>
      </c>
      <c r="H116" s="443" t="s">
        <v>797</v>
      </c>
      <c r="I116" s="53" t="s">
        <v>962</v>
      </c>
      <c r="J116" s="47">
        <v>180.2</v>
      </c>
    </row>
    <row r="117" spans="1:10" s="278" customFormat="1" ht="35.25" customHeight="1" x14ac:dyDescent="0.2">
      <c r="A117" s="277">
        <v>96</v>
      </c>
      <c r="B117" s="277" t="s">
        <v>2636</v>
      </c>
      <c r="C117" s="274" t="s">
        <v>648</v>
      </c>
      <c r="D117" s="134" t="s">
        <v>229</v>
      </c>
      <c r="E117" s="134" t="s">
        <v>230</v>
      </c>
      <c r="F117" s="451" t="s">
        <v>3340</v>
      </c>
      <c r="G117" s="274" t="s">
        <v>690</v>
      </c>
      <c r="H117" s="443" t="s">
        <v>797</v>
      </c>
      <c r="I117" s="53" t="s">
        <v>962</v>
      </c>
      <c r="J117" s="47">
        <v>1544.7</v>
      </c>
    </row>
    <row r="118" spans="1:10" s="278" customFormat="1" ht="54.75" customHeight="1" x14ac:dyDescent="0.2">
      <c r="A118" s="277">
        <v>97</v>
      </c>
      <c r="B118" s="277" t="s">
        <v>2637</v>
      </c>
      <c r="C118" s="274" t="s">
        <v>647</v>
      </c>
      <c r="D118" s="134" t="s">
        <v>1223</v>
      </c>
      <c r="E118" s="134" t="s">
        <v>368</v>
      </c>
      <c r="F118" s="451" t="s">
        <v>3340</v>
      </c>
      <c r="G118" s="274" t="s">
        <v>690</v>
      </c>
      <c r="H118" s="443" t="s">
        <v>797</v>
      </c>
      <c r="I118" s="53" t="s">
        <v>962</v>
      </c>
      <c r="J118" s="47">
        <v>456</v>
      </c>
    </row>
    <row r="119" spans="1:10" s="278" customFormat="1" ht="96.75" customHeight="1" x14ac:dyDescent="0.2">
      <c r="A119" s="277">
        <v>98</v>
      </c>
      <c r="B119" s="43" t="s">
        <v>2282</v>
      </c>
      <c r="C119" s="274" t="s">
        <v>2601</v>
      </c>
      <c r="D119" s="42" t="s">
        <v>2280</v>
      </c>
      <c r="E119" s="42" t="s">
        <v>2281</v>
      </c>
      <c r="F119" s="451" t="s">
        <v>3340</v>
      </c>
      <c r="G119" s="53" t="s">
        <v>2279</v>
      </c>
      <c r="H119" s="453"/>
      <c r="I119" s="274" t="s">
        <v>2602</v>
      </c>
      <c r="J119" s="105">
        <v>1722.2</v>
      </c>
    </row>
    <row r="120" spans="1:10" s="278" customFormat="1" ht="72.75" customHeight="1" x14ac:dyDescent="0.2">
      <c r="A120" s="277">
        <v>99</v>
      </c>
      <c r="B120" s="43" t="s">
        <v>2460</v>
      </c>
      <c r="C120" s="274" t="s">
        <v>2464</v>
      </c>
      <c r="D120" s="42" t="s">
        <v>2481</v>
      </c>
      <c r="E120" s="42" t="s">
        <v>2468</v>
      </c>
      <c r="F120" s="451" t="s">
        <v>3340</v>
      </c>
      <c r="G120" s="274" t="s">
        <v>2465</v>
      </c>
      <c r="H120" s="443" t="s">
        <v>797</v>
      </c>
      <c r="I120" s="274" t="s">
        <v>962</v>
      </c>
      <c r="J120" s="102">
        <v>40.5</v>
      </c>
    </row>
    <row r="121" spans="1:10" s="278" customFormat="1" ht="75" customHeight="1" x14ac:dyDescent="0.2">
      <c r="A121" s="277">
        <v>100</v>
      </c>
      <c r="B121" s="43" t="s">
        <v>2461</v>
      </c>
      <c r="C121" s="274" t="s">
        <v>2466</v>
      </c>
      <c r="D121" s="42" t="s">
        <v>2481</v>
      </c>
      <c r="E121" s="42" t="s">
        <v>2468</v>
      </c>
      <c r="F121" s="451" t="s">
        <v>3340</v>
      </c>
      <c r="G121" s="274" t="s">
        <v>2467</v>
      </c>
      <c r="H121" s="443" t="s">
        <v>797</v>
      </c>
      <c r="I121" s="274" t="s">
        <v>962</v>
      </c>
      <c r="J121" s="105">
        <v>62.7</v>
      </c>
    </row>
    <row r="122" spans="1:10" s="278" customFormat="1" ht="72.75" customHeight="1" x14ac:dyDescent="0.2">
      <c r="A122" s="277">
        <v>101</v>
      </c>
      <c r="B122" s="43" t="s">
        <v>2462</v>
      </c>
      <c r="C122" s="274" t="s">
        <v>2469</v>
      </c>
      <c r="D122" s="42" t="s">
        <v>2481</v>
      </c>
      <c r="E122" s="42" t="s">
        <v>2468</v>
      </c>
      <c r="F122" s="451" t="s">
        <v>3340</v>
      </c>
      <c r="G122" s="274" t="s">
        <v>2470</v>
      </c>
      <c r="H122" s="443" t="s">
        <v>797</v>
      </c>
      <c r="I122" s="274" t="s">
        <v>962</v>
      </c>
      <c r="J122" s="105">
        <v>50.6</v>
      </c>
    </row>
    <row r="123" spans="1:10" s="278" customFormat="1" ht="73.5" customHeight="1" x14ac:dyDescent="0.2">
      <c r="A123" s="277">
        <v>102</v>
      </c>
      <c r="B123" s="43" t="s">
        <v>2463</v>
      </c>
      <c r="C123" s="274" t="s">
        <v>2471</v>
      </c>
      <c r="D123" s="42" t="s">
        <v>2481</v>
      </c>
      <c r="E123" s="42" t="s">
        <v>2468</v>
      </c>
      <c r="F123" s="451" t="s">
        <v>3340</v>
      </c>
      <c r="G123" s="274" t="s">
        <v>2472</v>
      </c>
      <c r="H123" s="443" t="s">
        <v>797</v>
      </c>
      <c r="I123" s="274" t="s">
        <v>962</v>
      </c>
      <c r="J123" s="105">
        <v>54.7</v>
      </c>
    </row>
    <row r="124" spans="1:10" s="278" customFormat="1" ht="73.5" customHeight="1" x14ac:dyDescent="0.2">
      <c r="A124" s="277">
        <v>103</v>
      </c>
      <c r="B124" s="43" t="s">
        <v>44</v>
      </c>
      <c r="C124" s="274" t="s">
        <v>2475</v>
      </c>
      <c r="D124" s="42" t="s">
        <v>2481</v>
      </c>
      <c r="E124" s="42" t="s">
        <v>2468</v>
      </c>
      <c r="F124" s="451" t="s">
        <v>3340</v>
      </c>
      <c r="G124" s="274" t="s">
        <v>2473</v>
      </c>
      <c r="H124" s="443" t="s">
        <v>797</v>
      </c>
      <c r="I124" s="274" t="s">
        <v>962</v>
      </c>
      <c r="J124" s="277">
        <v>54.3</v>
      </c>
    </row>
    <row r="125" spans="1:10" ht="69" customHeight="1" x14ac:dyDescent="0.2">
      <c r="A125" s="277">
        <v>104</v>
      </c>
      <c r="B125" s="43" t="s">
        <v>2474</v>
      </c>
      <c r="C125" s="274" t="s">
        <v>2476</v>
      </c>
      <c r="D125" s="42" t="s">
        <v>2481</v>
      </c>
      <c r="E125" s="42" t="s">
        <v>2468</v>
      </c>
      <c r="F125" s="451" t="s">
        <v>3340</v>
      </c>
      <c r="G125" s="274" t="s">
        <v>2477</v>
      </c>
      <c r="H125" s="443" t="s">
        <v>797</v>
      </c>
      <c r="I125" s="274" t="s">
        <v>962</v>
      </c>
      <c r="J125" s="233">
        <v>54</v>
      </c>
    </row>
    <row r="126" spans="1:10" ht="69.75" customHeight="1" x14ac:dyDescent="0.2">
      <c r="A126" s="277">
        <v>105</v>
      </c>
      <c r="B126" s="43" t="s">
        <v>2478</v>
      </c>
      <c r="C126" s="274" t="s">
        <v>2479</v>
      </c>
      <c r="D126" s="42" t="s">
        <v>2481</v>
      </c>
      <c r="E126" s="42" t="s">
        <v>2468</v>
      </c>
      <c r="F126" s="451" t="s">
        <v>3340</v>
      </c>
      <c r="G126" s="274" t="s">
        <v>2480</v>
      </c>
      <c r="H126" s="443" t="s">
        <v>797</v>
      </c>
      <c r="I126" s="274" t="s">
        <v>962</v>
      </c>
      <c r="J126" s="233">
        <v>29.9</v>
      </c>
    </row>
    <row r="127" spans="1:10" ht="69.75" customHeight="1" x14ac:dyDescent="0.2">
      <c r="A127" s="277">
        <v>106</v>
      </c>
      <c r="B127" s="43" t="s">
        <v>2630</v>
      </c>
      <c r="C127" s="274" t="s">
        <v>2598</v>
      </c>
      <c r="D127" s="42" t="s">
        <v>1149</v>
      </c>
      <c r="E127" s="42" t="s">
        <v>2599</v>
      </c>
      <c r="F127" s="451" t="s">
        <v>3340</v>
      </c>
      <c r="G127" s="274" t="s">
        <v>2600</v>
      </c>
      <c r="H127" s="443" t="s">
        <v>797</v>
      </c>
      <c r="I127" s="274" t="s">
        <v>962</v>
      </c>
      <c r="J127" s="233">
        <v>287.3</v>
      </c>
    </row>
    <row r="128" spans="1:10" ht="40.5" customHeight="1" x14ac:dyDescent="0.2">
      <c r="A128" s="282">
        <v>107</v>
      </c>
      <c r="B128" s="43" t="s">
        <v>3093</v>
      </c>
      <c r="C128" s="281" t="s">
        <v>3095</v>
      </c>
      <c r="D128" s="42" t="s">
        <v>242</v>
      </c>
      <c r="E128" s="42"/>
      <c r="F128" s="451" t="s">
        <v>3340</v>
      </c>
      <c r="G128" s="281" t="s">
        <v>3094</v>
      </c>
      <c r="H128" s="443"/>
      <c r="I128" s="281"/>
      <c r="J128" s="233">
        <v>67.3</v>
      </c>
    </row>
    <row r="129" spans="1:10" ht="77.25" customHeight="1" x14ac:dyDescent="0.2">
      <c r="A129" s="308">
        <v>108</v>
      </c>
      <c r="B129" s="43" t="s">
        <v>3138</v>
      </c>
      <c r="C129" s="307"/>
      <c r="D129" s="42" t="s">
        <v>3140</v>
      </c>
      <c r="E129" s="42" t="s">
        <v>3153</v>
      </c>
      <c r="F129" s="451" t="s">
        <v>3350</v>
      </c>
      <c r="G129" s="307" t="s">
        <v>3139</v>
      </c>
      <c r="H129" s="443" t="s">
        <v>797</v>
      </c>
      <c r="I129" s="307" t="s">
        <v>962</v>
      </c>
      <c r="J129" s="233">
        <v>12825.4</v>
      </c>
    </row>
    <row r="130" spans="1:10" s="37" customFormat="1" ht="90" customHeight="1" x14ac:dyDescent="0.2">
      <c r="A130" s="124">
        <v>109</v>
      </c>
      <c r="B130" s="76" t="s">
        <v>3145</v>
      </c>
      <c r="C130" s="142"/>
      <c r="D130" s="88" t="s">
        <v>3144</v>
      </c>
      <c r="E130" s="88" t="s">
        <v>3154</v>
      </c>
      <c r="F130" s="451" t="s">
        <v>3350</v>
      </c>
      <c r="G130" s="142" t="s">
        <v>3139</v>
      </c>
      <c r="H130" s="443" t="s">
        <v>797</v>
      </c>
      <c r="I130" s="142" t="s">
        <v>962</v>
      </c>
      <c r="J130" s="362">
        <v>3571.6</v>
      </c>
    </row>
    <row r="131" spans="1:10" ht="77.25" customHeight="1" x14ac:dyDescent="0.2">
      <c r="A131" s="308">
        <v>110</v>
      </c>
      <c r="B131" s="43" t="s">
        <v>3146</v>
      </c>
      <c r="C131" s="307"/>
      <c r="D131" s="42" t="s">
        <v>3152</v>
      </c>
      <c r="E131" s="42" t="s">
        <v>3155</v>
      </c>
      <c r="F131" s="451" t="s">
        <v>3350</v>
      </c>
      <c r="G131" s="307" t="s">
        <v>3139</v>
      </c>
      <c r="H131" s="443" t="s">
        <v>797</v>
      </c>
      <c r="I131" s="307" t="s">
        <v>962</v>
      </c>
      <c r="J131" s="233">
        <v>305.8</v>
      </c>
    </row>
    <row r="132" spans="1:10" ht="77.25" customHeight="1" x14ac:dyDescent="0.2">
      <c r="A132" s="308">
        <v>111</v>
      </c>
      <c r="B132" s="43" t="s">
        <v>3147</v>
      </c>
      <c r="C132" s="307"/>
      <c r="D132" s="42" t="s">
        <v>3156</v>
      </c>
      <c r="E132" s="42" t="s">
        <v>3157</v>
      </c>
      <c r="F132" s="451" t="s">
        <v>3350</v>
      </c>
      <c r="G132" s="307" t="s">
        <v>3139</v>
      </c>
      <c r="H132" s="443" t="s">
        <v>797</v>
      </c>
      <c r="I132" s="307" t="s">
        <v>962</v>
      </c>
      <c r="J132" s="233">
        <v>1427.1</v>
      </c>
    </row>
    <row r="133" spans="1:10" ht="77.25" customHeight="1" x14ac:dyDescent="0.2">
      <c r="A133" s="308">
        <v>112</v>
      </c>
      <c r="B133" s="43" t="s">
        <v>3148</v>
      </c>
      <c r="C133" s="307"/>
      <c r="D133" s="42" t="s">
        <v>3165</v>
      </c>
      <c r="E133" s="42" t="s">
        <v>3166</v>
      </c>
      <c r="F133" s="451" t="s">
        <v>3350</v>
      </c>
      <c r="G133" s="307" t="s">
        <v>3139</v>
      </c>
      <c r="H133" s="443" t="s">
        <v>797</v>
      </c>
      <c r="I133" s="307" t="s">
        <v>962</v>
      </c>
      <c r="J133" s="233">
        <v>146</v>
      </c>
    </row>
    <row r="134" spans="1:10" ht="77.25" customHeight="1" x14ac:dyDescent="0.2">
      <c r="A134" s="308">
        <v>113</v>
      </c>
      <c r="B134" s="43" t="s">
        <v>3149</v>
      </c>
      <c r="C134" s="307"/>
      <c r="D134" s="42" t="s">
        <v>3167</v>
      </c>
      <c r="E134" s="42" t="s">
        <v>3168</v>
      </c>
      <c r="F134" s="451" t="s">
        <v>3350</v>
      </c>
      <c r="G134" s="307" t="s">
        <v>3169</v>
      </c>
      <c r="H134" s="443" t="s">
        <v>797</v>
      </c>
      <c r="I134" s="307" t="s">
        <v>962</v>
      </c>
      <c r="J134" s="233">
        <v>754.3</v>
      </c>
    </row>
    <row r="135" spans="1:10" ht="77.25" customHeight="1" x14ac:dyDescent="0.2">
      <c r="A135" s="308">
        <v>114</v>
      </c>
      <c r="B135" s="43" t="s">
        <v>3150</v>
      </c>
      <c r="C135" s="307"/>
      <c r="D135" s="42" t="s">
        <v>3170</v>
      </c>
      <c r="E135" s="42" t="s">
        <v>3171</v>
      </c>
      <c r="F135" s="451" t="s">
        <v>3350</v>
      </c>
      <c r="G135" s="307" t="s">
        <v>3139</v>
      </c>
      <c r="H135" s="443" t="s">
        <v>797</v>
      </c>
      <c r="I135" s="307" t="s">
        <v>962</v>
      </c>
      <c r="J135" s="233">
        <v>98.1</v>
      </c>
    </row>
    <row r="136" spans="1:10" ht="77.25" customHeight="1" x14ac:dyDescent="0.2">
      <c r="A136" s="308">
        <v>115</v>
      </c>
      <c r="B136" s="43" t="s">
        <v>3151</v>
      </c>
      <c r="C136" s="307"/>
      <c r="D136" s="42" t="s">
        <v>3172</v>
      </c>
      <c r="E136" s="42" t="s">
        <v>3173</v>
      </c>
      <c r="F136" s="451" t="s">
        <v>3350</v>
      </c>
      <c r="G136" s="307" t="s">
        <v>3139</v>
      </c>
      <c r="H136" s="443" t="s">
        <v>797</v>
      </c>
      <c r="I136" s="307" t="s">
        <v>962</v>
      </c>
      <c r="J136" s="233">
        <v>1088.0999999999999</v>
      </c>
    </row>
    <row r="137" spans="1:10" ht="66.75" customHeight="1" x14ac:dyDescent="0.2">
      <c r="A137" s="308">
        <v>116</v>
      </c>
      <c r="B137" s="43" t="s">
        <v>3174</v>
      </c>
      <c r="C137" s="307"/>
      <c r="D137" s="42" t="s">
        <v>3177</v>
      </c>
      <c r="E137" s="42" t="s">
        <v>3178</v>
      </c>
      <c r="F137" s="451" t="s">
        <v>3350</v>
      </c>
      <c r="G137" s="307" t="s">
        <v>3139</v>
      </c>
      <c r="H137" s="443" t="s">
        <v>797</v>
      </c>
      <c r="I137" s="307" t="s">
        <v>962</v>
      </c>
      <c r="J137" s="233">
        <v>119</v>
      </c>
    </row>
    <row r="138" spans="1:10" ht="89.25" customHeight="1" x14ac:dyDescent="0.2">
      <c r="A138" s="308">
        <v>117</v>
      </c>
      <c r="B138" s="43" t="s">
        <v>3175</v>
      </c>
      <c r="C138" s="307"/>
      <c r="D138" s="42" t="s">
        <v>3186</v>
      </c>
      <c r="E138" s="42" t="s">
        <v>3189</v>
      </c>
      <c r="F138" s="451" t="s">
        <v>3350</v>
      </c>
      <c r="G138" s="307" t="s">
        <v>3139</v>
      </c>
      <c r="H138" s="443" t="s">
        <v>797</v>
      </c>
      <c r="I138" s="307" t="s">
        <v>962</v>
      </c>
      <c r="J138" s="233">
        <v>437.1</v>
      </c>
    </row>
    <row r="139" spans="1:10" ht="103.5" customHeight="1" x14ac:dyDescent="0.2">
      <c r="A139" s="308">
        <v>118</v>
      </c>
      <c r="B139" s="43" t="s">
        <v>3176</v>
      </c>
      <c r="C139" s="307"/>
      <c r="D139" s="42" t="s">
        <v>3187</v>
      </c>
      <c r="E139" s="42" t="s">
        <v>3188</v>
      </c>
      <c r="F139" s="451" t="s">
        <v>3350</v>
      </c>
      <c r="G139" s="307" t="s">
        <v>3139</v>
      </c>
      <c r="H139" s="443" t="s">
        <v>797</v>
      </c>
      <c r="I139" s="307" t="s">
        <v>962</v>
      </c>
      <c r="J139" s="233">
        <v>158.9</v>
      </c>
    </row>
  </sheetData>
  <autoFilter ref="A6:K139"/>
  <mergeCells count="7">
    <mergeCell ref="A1:D1"/>
    <mergeCell ref="J4:J5"/>
    <mergeCell ref="A60:A63"/>
    <mergeCell ref="A57:A59"/>
    <mergeCell ref="A48:A56"/>
    <mergeCell ref="H4:H5"/>
    <mergeCell ref="F4:F5"/>
  </mergeCells>
  <phoneticPr fontId="2" type="noConversion"/>
  <pageMargins left="0.23622047244094491" right="0.23622047244094491" top="1.1811023622047245" bottom="0.39370078740157483" header="0.51181102362204722" footer="0.51181102362204722"/>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J107"/>
  <sheetViews>
    <sheetView zoomScaleNormal="100" workbookViewId="0">
      <pane ySplit="5" topLeftCell="A6" activePane="bottomLeft" state="frozen"/>
      <selection activeCell="F333" sqref="F333"/>
      <selection pane="bottomLeft" activeCell="A3" sqref="A3:XFD4"/>
    </sheetView>
  </sheetViews>
  <sheetFormatPr defaultRowHeight="12.75" x14ac:dyDescent="0.2"/>
  <cols>
    <col min="1" max="1" width="4.28515625" style="35" customWidth="1"/>
    <col min="2" max="2" width="9.28515625" style="35" customWidth="1"/>
    <col min="3" max="3" width="20.42578125" style="37" customWidth="1"/>
    <col min="4" max="4" width="11.140625" style="37" customWidth="1"/>
    <col min="5" max="5" width="16.7109375" style="37" customWidth="1"/>
    <col min="6" max="6" width="14.7109375" style="35" customWidth="1"/>
    <col min="7" max="7" width="12.5703125" style="35" customWidth="1"/>
    <col min="8" max="8" width="14" style="35" customWidth="1"/>
    <col min="9" max="9" width="10.140625" style="35" customWidth="1"/>
    <col min="10" max="10" width="12.5703125" style="35" customWidth="1"/>
    <col min="11" max="16384" width="9.140625" style="37"/>
  </cols>
  <sheetData>
    <row r="1" spans="1:10" ht="18.75" customHeight="1" x14ac:dyDescent="0.25">
      <c r="A1" s="92" t="s">
        <v>1232</v>
      </c>
      <c r="B1" s="92"/>
      <c r="C1" s="70"/>
      <c r="D1" s="70"/>
      <c r="E1" s="36"/>
      <c r="F1" s="34"/>
      <c r="G1" s="34"/>
      <c r="H1" s="34" t="s">
        <v>1118</v>
      </c>
      <c r="I1" s="34"/>
      <c r="J1" s="34"/>
    </row>
    <row r="2" spans="1:10" ht="15.75" x14ac:dyDescent="0.2">
      <c r="A2" s="70" t="s">
        <v>1121</v>
      </c>
      <c r="B2" s="70"/>
      <c r="C2" s="70"/>
      <c r="D2" s="70"/>
      <c r="E2" s="36"/>
      <c r="F2" s="34"/>
      <c r="G2" s="34"/>
      <c r="I2" s="34"/>
      <c r="J2" s="34"/>
    </row>
    <row r="3" spans="1:10" s="446" customFormat="1" ht="40.5" customHeight="1" x14ac:dyDescent="0.2">
      <c r="A3" s="448" t="s">
        <v>1533</v>
      </c>
      <c r="B3" s="448" t="s">
        <v>582</v>
      </c>
      <c r="C3" s="448" t="s">
        <v>1156</v>
      </c>
      <c r="D3" s="448" t="s">
        <v>241</v>
      </c>
      <c r="E3" s="448" t="s">
        <v>1331</v>
      </c>
      <c r="F3" s="617" t="s">
        <v>3338</v>
      </c>
      <c r="G3" s="447" t="s">
        <v>91</v>
      </c>
      <c r="H3" s="611" t="s">
        <v>3351</v>
      </c>
      <c r="I3" s="448" t="s">
        <v>762</v>
      </c>
      <c r="J3" s="611" t="s">
        <v>827</v>
      </c>
    </row>
    <row r="4" spans="1:10" s="446" customFormat="1" ht="44.25" customHeight="1" x14ac:dyDescent="0.2">
      <c r="A4" s="444"/>
      <c r="B4" s="449"/>
      <c r="C4" s="444"/>
      <c r="D4" s="449"/>
      <c r="E4" s="449"/>
      <c r="F4" s="617"/>
      <c r="G4" s="449"/>
      <c r="H4" s="612"/>
      <c r="I4" s="449"/>
      <c r="J4" s="612"/>
    </row>
    <row r="5" spans="1:10" s="445" customFormat="1" ht="15" customHeight="1" x14ac:dyDescent="0.2">
      <c r="A5" s="455">
        <v>1</v>
      </c>
      <c r="B5" s="455">
        <v>2</v>
      </c>
      <c r="C5" s="455">
        <v>3</v>
      </c>
      <c r="D5" s="455">
        <v>4</v>
      </c>
      <c r="E5" s="455">
        <v>5</v>
      </c>
      <c r="F5" s="455">
        <v>6</v>
      </c>
      <c r="G5" s="455">
        <v>7</v>
      </c>
      <c r="H5" s="455">
        <v>8</v>
      </c>
      <c r="I5" s="455">
        <v>9</v>
      </c>
      <c r="J5" s="455">
        <v>10</v>
      </c>
    </row>
    <row r="6" spans="1:10" s="71" customFormat="1" ht="69.75" customHeight="1" x14ac:dyDescent="0.2">
      <c r="A6" s="456">
        <v>1</v>
      </c>
      <c r="B6" s="470" t="s">
        <v>833</v>
      </c>
      <c r="C6" s="472"/>
      <c r="D6" s="468" t="s">
        <v>1168</v>
      </c>
      <c r="E6" s="457" t="s">
        <v>264</v>
      </c>
      <c r="F6" s="486" t="s">
        <v>3353</v>
      </c>
      <c r="G6" s="456" t="s">
        <v>1484</v>
      </c>
      <c r="H6" s="456" t="s">
        <v>1366</v>
      </c>
      <c r="I6" s="457" t="s">
        <v>3355</v>
      </c>
      <c r="J6" s="93">
        <v>30.7</v>
      </c>
    </row>
    <row r="7" spans="1:10" s="71" customFormat="1" ht="117" customHeight="1" x14ac:dyDescent="0.2">
      <c r="A7" s="456">
        <v>2</v>
      </c>
      <c r="B7" s="470" t="s">
        <v>1603</v>
      </c>
      <c r="C7" s="468"/>
      <c r="D7" s="468" t="s">
        <v>1149</v>
      </c>
      <c r="E7" s="457" t="s">
        <v>550</v>
      </c>
      <c r="F7" s="486" t="s">
        <v>3354</v>
      </c>
      <c r="G7" s="457" t="s">
        <v>259</v>
      </c>
      <c r="H7" s="456" t="s">
        <v>1366</v>
      </c>
      <c r="I7" s="457" t="s">
        <v>541</v>
      </c>
      <c r="J7" s="94">
        <f>212.7+40.3</f>
        <v>253</v>
      </c>
    </row>
    <row r="8" spans="1:10" s="263" customFormat="1" ht="72.75" customHeight="1" x14ac:dyDescent="0.2">
      <c r="A8" s="455">
        <v>3</v>
      </c>
      <c r="B8" s="462" t="s">
        <v>735</v>
      </c>
      <c r="C8" s="460" t="s">
        <v>1668</v>
      </c>
      <c r="D8" s="488" t="s">
        <v>708</v>
      </c>
      <c r="E8" s="489" t="s">
        <v>102</v>
      </c>
      <c r="F8" s="486" t="s">
        <v>1456</v>
      </c>
      <c r="G8" s="464" t="s">
        <v>3059</v>
      </c>
      <c r="H8" s="460" t="s">
        <v>1057</v>
      </c>
      <c r="I8" s="464" t="s">
        <v>3356</v>
      </c>
      <c r="J8" s="266">
        <v>16</v>
      </c>
    </row>
    <row r="9" spans="1:10" ht="18.75" customHeight="1" x14ac:dyDescent="0.2"/>
    <row r="12" spans="1:10" s="14" customFormat="1" ht="11.25" x14ac:dyDescent="0.2">
      <c r="A12" s="15"/>
      <c r="B12" s="90"/>
      <c r="C12" s="68"/>
      <c r="D12" s="68"/>
      <c r="E12" s="68"/>
      <c r="F12" s="18"/>
      <c r="G12" s="18"/>
      <c r="H12" s="18"/>
      <c r="I12" s="18"/>
      <c r="J12" s="18"/>
    </row>
    <row r="13" spans="1:10" s="14" customFormat="1" ht="17.25" customHeight="1" x14ac:dyDescent="0.2">
      <c r="A13" s="15"/>
      <c r="B13" s="90"/>
      <c r="C13" s="68"/>
      <c r="D13" s="68"/>
      <c r="E13" s="68"/>
      <c r="F13" s="18"/>
      <c r="G13" s="18"/>
      <c r="H13" s="18"/>
      <c r="I13" s="18"/>
      <c r="J13" s="18"/>
    </row>
    <row r="14" spans="1:10" s="14" customFormat="1" ht="16.5" customHeight="1" x14ac:dyDescent="0.2">
      <c r="A14" s="15"/>
      <c r="B14" s="15"/>
      <c r="F14" s="15"/>
    </row>
    <row r="15" spans="1:10" s="14" customFormat="1" ht="54.75" customHeight="1" x14ac:dyDescent="0.2">
      <c r="A15" s="15"/>
      <c r="B15" s="15"/>
      <c r="F15" s="15"/>
    </row>
    <row r="16" spans="1:10" s="14" customFormat="1" ht="11.25" x14ac:dyDescent="0.2">
      <c r="A16" s="15"/>
      <c r="B16" s="15"/>
      <c r="F16" s="15"/>
    </row>
    <row r="17" spans="1:6" s="14" customFormat="1" ht="62.25" customHeight="1" x14ac:dyDescent="0.2">
      <c r="A17" s="15"/>
      <c r="B17" s="15"/>
      <c r="F17" s="15"/>
    </row>
    <row r="18" spans="1:6" s="14" customFormat="1" ht="47.25" customHeight="1" x14ac:dyDescent="0.2">
      <c r="A18" s="15"/>
      <c r="B18" s="15"/>
      <c r="F18" s="15"/>
    </row>
    <row r="19" spans="1:6" s="14" customFormat="1" ht="42" customHeight="1" x14ac:dyDescent="0.2">
      <c r="A19" s="15"/>
      <c r="B19" s="15"/>
      <c r="F19" s="15"/>
    </row>
    <row r="20" spans="1:6" s="14" customFormat="1" ht="42" customHeight="1" x14ac:dyDescent="0.2">
      <c r="A20" s="15"/>
      <c r="B20" s="15"/>
      <c r="F20" s="15"/>
    </row>
    <row r="21" spans="1:6" s="14" customFormat="1" ht="45" customHeight="1" x14ac:dyDescent="0.2">
      <c r="A21" s="15"/>
      <c r="B21" s="15"/>
      <c r="F21" s="15"/>
    </row>
    <row r="22" spans="1:6" s="14" customFormat="1" ht="60" customHeight="1" x14ac:dyDescent="0.2">
      <c r="A22" s="15"/>
      <c r="B22" s="15"/>
      <c r="F22" s="15"/>
    </row>
    <row r="23" spans="1:6" s="14" customFormat="1" ht="44.25" customHeight="1" x14ac:dyDescent="0.2">
      <c r="A23" s="15"/>
      <c r="B23" s="15"/>
      <c r="F23" s="15"/>
    </row>
    <row r="24" spans="1:6" s="14" customFormat="1" ht="44.25" customHeight="1" x14ac:dyDescent="0.2">
      <c r="A24" s="15"/>
      <c r="B24" s="15"/>
      <c r="F24" s="15"/>
    </row>
    <row r="25" spans="1:6" s="14" customFormat="1" ht="11.25" x14ac:dyDescent="0.2">
      <c r="A25" s="15"/>
      <c r="B25" s="15"/>
      <c r="F25" s="15"/>
    </row>
    <row r="26" spans="1:6" s="14" customFormat="1" ht="11.25" x14ac:dyDescent="0.2">
      <c r="A26" s="15"/>
      <c r="B26" s="15"/>
      <c r="F26" s="15"/>
    </row>
    <row r="29" spans="1:6" ht="36" customHeight="1" x14ac:dyDescent="0.2"/>
    <row r="32" spans="1:6" ht="76.5" customHeight="1" x14ac:dyDescent="0.2"/>
    <row r="33" ht="55.5" customHeight="1" x14ac:dyDescent="0.2"/>
    <row r="35" ht="62.25" customHeight="1" x14ac:dyDescent="0.2"/>
    <row r="36" ht="45" customHeight="1" x14ac:dyDescent="0.2"/>
    <row r="37" ht="40.5" customHeight="1" x14ac:dyDescent="0.2"/>
    <row r="38" ht="45.75" customHeight="1" x14ac:dyDescent="0.2"/>
    <row r="40" ht="44.25" customHeight="1" x14ac:dyDescent="0.2"/>
    <row r="41" ht="45" customHeight="1" x14ac:dyDescent="0.2"/>
    <row r="42" ht="62.25" customHeight="1" x14ac:dyDescent="0.2"/>
    <row r="43" ht="64.5" customHeight="1" x14ac:dyDescent="0.2"/>
    <row r="49" ht="45.75" customHeight="1" x14ac:dyDescent="0.2"/>
    <row r="58" ht="52.5" customHeight="1" x14ac:dyDescent="0.2"/>
    <row r="59" ht="35.25" customHeight="1" x14ac:dyDescent="0.2"/>
    <row r="61" ht="76.5" customHeight="1" x14ac:dyDescent="0.2"/>
    <row r="65" spans="1:6" s="14" customFormat="1" ht="45" customHeight="1" x14ac:dyDescent="0.2">
      <c r="A65" s="15"/>
      <c r="B65" s="15"/>
      <c r="F65" s="15"/>
    </row>
    <row r="66" spans="1:6" s="14" customFormat="1" ht="56.25" customHeight="1" x14ac:dyDescent="0.2">
      <c r="A66" s="15"/>
      <c r="B66" s="15"/>
      <c r="F66" s="15"/>
    </row>
    <row r="67" spans="1:6" s="14" customFormat="1" ht="40.5" hidden="1" customHeight="1" x14ac:dyDescent="0.2">
      <c r="A67" s="15"/>
      <c r="B67" s="15"/>
      <c r="F67" s="15"/>
    </row>
    <row r="68" spans="1:6" s="14" customFormat="1" ht="41.25" hidden="1" customHeight="1" x14ac:dyDescent="0.2">
      <c r="A68" s="15"/>
      <c r="B68" s="15"/>
      <c r="F68" s="15"/>
    </row>
    <row r="69" spans="1:6" s="14" customFormat="1" ht="74.25" hidden="1" customHeight="1" x14ac:dyDescent="0.2">
      <c r="A69" s="15"/>
      <c r="B69" s="15"/>
      <c r="F69" s="15"/>
    </row>
    <row r="70" spans="1:6" s="14" customFormat="1" ht="42" hidden="1" customHeight="1" x14ac:dyDescent="0.2">
      <c r="A70" s="15"/>
      <c r="B70" s="15"/>
      <c r="F70" s="15"/>
    </row>
    <row r="71" spans="1:6" s="14" customFormat="1" ht="63" hidden="1" customHeight="1" x14ac:dyDescent="0.2">
      <c r="A71" s="15"/>
      <c r="B71" s="15"/>
      <c r="F71" s="15"/>
    </row>
    <row r="72" spans="1:6" s="14" customFormat="1" ht="74.25" hidden="1" customHeight="1" x14ac:dyDescent="0.2">
      <c r="A72" s="15"/>
      <c r="B72" s="15"/>
      <c r="F72" s="15"/>
    </row>
    <row r="73" spans="1:6" s="14" customFormat="1" ht="72.75" hidden="1" customHeight="1" x14ac:dyDescent="0.2">
      <c r="A73" s="67">
        <v>98</v>
      </c>
      <c r="B73" s="15"/>
      <c r="F73" s="15"/>
    </row>
    <row r="74" spans="1:6" s="14" customFormat="1" ht="63" hidden="1" customHeight="1" x14ac:dyDescent="0.2">
      <c r="A74" s="618">
        <v>93</v>
      </c>
      <c r="B74" s="15"/>
      <c r="F74" s="15"/>
    </row>
    <row r="75" spans="1:6" s="14" customFormat="1" ht="14.25" hidden="1" customHeight="1" x14ac:dyDescent="0.2">
      <c r="A75" s="619"/>
      <c r="B75" s="15"/>
      <c r="F75" s="15"/>
    </row>
    <row r="76" spans="1:6" s="14" customFormat="1" ht="42" hidden="1" customHeight="1" x14ac:dyDescent="0.2">
      <c r="A76" s="67">
        <v>94</v>
      </c>
      <c r="B76" s="15"/>
      <c r="F76" s="15"/>
    </row>
    <row r="77" spans="1:6" s="14" customFormat="1" ht="33.75" hidden="1" customHeight="1" x14ac:dyDescent="0.2">
      <c r="A77" s="67">
        <v>52</v>
      </c>
      <c r="B77" s="15"/>
      <c r="F77" s="15"/>
    </row>
    <row r="78" spans="1:6" s="14" customFormat="1" ht="33" hidden="1" customHeight="1" x14ac:dyDescent="0.2">
      <c r="A78" s="67">
        <v>80</v>
      </c>
      <c r="B78" s="15"/>
      <c r="F78" s="15"/>
    </row>
    <row r="79" spans="1:6" s="14" customFormat="1" ht="33" hidden="1" customHeight="1" x14ac:dyDescent="0.2">
      <c r="A79" s="67">
        <v>81</v>
      </c>
      <c r="B79" s="15"/>
      <c r="F79" s="15"/>
    </row>
    <row r="80" spans="1:6" s="14" customFormat="1" ht="42" hidden="1" customHeight="1" x14ac:dyDescent="0.2">
      <c r="A80" s="67">
        <v>5</v>
      </c>
      <c r="B80" s="15"/>
      <c r="F80" s="15"/>
    </row>
    <row r="81" spans="1:6" s="14" customFormat="1" ht="35.25" hidden="1" customHeight="1" x14ac:dyDescent="0.2">
      <c r="A81" s="67">
        <v>51</v>
      </c>
      <c r="B81" s="15"/>
      <c r="F81" s="15"/>
    </row>
    <row r="82" spans="1:6" s="14" customFormat="1" ht="41.25" hidden="1" customHeight="1" x14ac:dyDescent="0.2">
      <c r="A82" s="67">
        <v>88</v>
      </c>
      <c r="B82" s="15"/>
      <c r="F82" s="15"/>
    </row>
    <row r="83" spans="1:6" s="14" customFormat="1" ht="42.75" hidden="1" customHeight="1" x14ac:dyDescent="0.2">
      <c r="A83" s="67">
        <v>107</v>
      </c>
      <c r="B83" s="15"/>
      <c r="F83" s="15"/>
    </row>
    <row r="84" spans="1:6" s="14" customFormat="1" ht="42.75" hidden="1" customHeight="1" x14ac:dyDescent="0.2">
      <c r="A84" s="67">
        <v>109</v>
      </c>
      <c r="B84" s="15"/>
      <c r="F84" s="15"/>
    </row>
    <row r="85" spans="1:6" s="14" customFormat="1" ht="42.75" hidden="1" customHeight="1" x14ac:dyDescent="0.2">
      <c r="A85" s="67">
        <v>110</v>
      </c>
      <c r="B85" s="15"/>
      <c r="F85" s="15"/>
    </row>
    <row r="86" spans="1:6" s="14" customFormat="1" ht="42.75" hidden="1" customHeight="1" x14ac:dyDescent="0.2">
      <c r="A86" s="67">
        <v>105</v>
      </c>
      <c r="B86" s="15"/>
      <c r="F86" s="15"/>
    </row>
    <row r="87" spans="1:6" s="14" customFormat="1" ht="33.75" hidden="1" customHeight="1" x14ac:dyDescent="0.2">
      <c r="A87" s="67">
        <v>88</v>
      </c>
      <c r="B87" s="15"/>
      <c r="F87" s="15"/>
    </row>
    <row r="88" spans="1:6" s="14" customFormat="1" ht="30.75" hidden="1" customHeight="1" x14ac:dyDescent="0.2">
      <c r="A88" s="67">
        <v>5</v>
      </c>
      <c r="B88" s="15"/>
      <c r="F88" s="15"/>
    </row>
    <row r="89" spans="1:6" s="14" customFormat="1" ht="61.5" customHeight="1" x14ac:dyDescent="0.2">
      <c r="A89" s="67"/>
      <c r="B89" s="15"/>
      <c r="F89" s="15"/>
    </row>
    <row r="90" spans="1:6" s="14" customFormat="1" ht="66" customHeight="1" x14ac:dyDescent="0.2">
      <c r="A90" s="67"/>
      <c r="B90" s="15"/>
      <c r="F90" s="15"/>
    </row>
    <row r="91" spans="1:6" x14ac:dyDescent="0.2">
      <c r="A91" s="67"/>
    </row>
    <row r="92" spans="1:6" x14ac:dyDescent="0.2">
      <c r="A92" s="67"/>
    </row>
    <row r="93" spans="1:6" x14ac:dyDescent="0.2">
      <c r="A93" s="67"/>
    </row>
    <row r="94" spans="1:6" s="14" customFormat="1" ht="42.75" customHeight="1" x14ac:dyDescent="0.2">
      <c r="A94" s="67">
        <v>2</v>
      </c>
      <c r="B94" s="15"/>
      <c r="F94" s="15"/>
    </row>
    <row r="102" spans="1:10" x14ac:dyDescent="0.2">
      <c r="B102" s="620"/>
      <c r="C102" s="620"/>
      <c r="D102" s="18"/>
      <c r="E102" s="18"/>
      <c r="F102" s="620"/>
      <c r="G102" s="620"/>
      <c r="H102" s="620"/>
      <c r="I102" s="18"/>
      <c r="J102" s="18"/>
    </row>
    <row r="103" spans="1:10" x14ac:dyDescent="0.2">
      <c r="B103" s="620"/>
      <c r="C103" s="620"/>
      <c r="D103" s="18"/>
      <c r="E103" s="18"/>
      <c r="F103" s="620"/>
      <c r="G103" s="620"/>
      <c r="H103" s="620"/>
      <c r="I103" s="18"/>
      <c r="J103" s="18"/>
    </row>
    <row r="104" spans="1:10" x14ac:dyDescent="0.2">
      <c r="B104" s="15"/>
      <c r="C104" s="15"/>
      <c r="D104" s="15"/>
      <c r="E104" s="15"/>
      <c r="F104" s="15"/>
      <c r="G104" s="15"/>
      <c r="H104" s="15"/>
      <c r="I104" s="15"/>
      <c r="J104" s="15"/>
    </row>
    <row r="105" spans="1:10" x14ac:dyDescent="0.2">
      <c r="B105" s="90"/>
      <c r="C105" s="68"/>
      <c r="D105" s="18"/>
      <c r="E105" s="18"/>
      <c r="F105" s="18"/>
      <c r="G105" s="18"/>
      <c r="H105" s="18"/>
      <c r="I105" s="18"/>
      <c r="J105" s="18"/>
    </row>
    <row r="106" spans="1:10" x14ac:dyDescent="0.2">
      <c r="B106" s="15"/>
      <c r="C106" s="14"/>
      <c r="D106" s="69"/>
      <c r="E106" s="69"/>
      <c r="F106" s="18"/>
      <c r="G106" s="18"/>
      <c r="H106" s="18"/>
      <c r="I106" s="18"/>
      <c r="J106" s="18"/>
    </row>
    <row r="107" spans="1:10" ht="35.25" customHeight="1" x14ac:dyDescent="0.2">
      <c r="A107" s="91"/>
      <c r="B107" s="91"/>
      <c r="C107" s="91"/>
      <c r="D107" s="91"/>
      <c r="E107" s="91"/>
      <c r="F107" s="18"/>
      <c r="G107" s="18"/>
      <c r="H107" s="18"/>
      <c r="I107" s="18"/>
      <c r="J107" s="18"/>
    </row>
  </sheetData>
  <mergeCells count="9">
    <mergeCell ref="A74:A75"/>
    <mergeCell ref="F3:F4"/>
    <mergeCell ref="H3:H4"/>
    <mergeCell ref="J3:J4"/>
    <mergeCell ref="H102:H103"/>
    <mergeCell ref="B102:B103"/>
    <mergeCell ref="C102:C103"/>
    <mergeCell ref="F102:F103"/>
    <mergeCell ref="G102:G103"/>
  </mergeCells>
  <phoneticPr fontId="2" type="noConversion"/>
  <printOptions horizontalCentered="1"/>
  <pageMargins left="0" right="0" top="1.1811023622047245" bottom="0" header="0.39370078740157483" footer="0.23622047244094491"/>
  <pageSetup paperSize="9" scale="2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J18"/>
  <sheetViews>
    <sheetView workbookViewId="0">
      <selection activeCell="I4" sqref="I4"/>
    </sheetView>
  </sheetViews>
  <sheetFormatPr defaultRowHeight="12.75" x14ac:dyDescent="0.2"/>
  <cols>
    <col min="1" max="2" width="9.140625" style="37"/>
    <col min="3" max="3" width="15.85546875" style="37" customWidth="1"/>
    <col min="4" max="4" width="23" style="37" customWidth="1"/>
    <col min="5" max="5" width="19.140625" style="37" customWidth="1"/>
    <col min="6" max="6" width="18.28515625" style="37" customWidth="1"/>
    <col min="7" max="7" width="22.140625" style="37" customWidth="1"/>
    <col min="8" max="10" width="9.140625" style="37" customWidth="1"/>
    <col min="11" max="16384" width="9.140625" style="37"/>
  </cols>
  <sheetData>
    <row r="1" spans="1:10" s="33" customFormat="1" ht="23.25" customHeight="1" x14ac:dyDescent="0.25">
      <c r="A1" s="346" t="s">
        <v>1232</v>
      </c>
      <c r="B1" s="346"/>
      <c r="C1" s="346"/>
      <c r="D1" s="346"/>
      <c r="E1" s="347"/>
      <c r="F1" s="348"/>
      <c r="G1" s="348"/>
      <c r="H1" s="348"/>
      <c r="I1" s="348"/>
      <c r="J1" s="348"/>
    </row>
    <row r="2" spans="1:10" s="33" customFormat="1" ht="15.75" x14ac:dyDescent="0.25">
      <c r="A2" s="349" t="s">
        <v>2349</v>
      </c>
      <c r="B2" s="349"/>
      <c r="C2" s="349"/>
      <c r="D2" s="349"/>
      <c r="E2" s="350"/>
      <c r="F2" s="351"/>
      <c r="G2" s="351"/>
      <c r="H2" s="351"/>
      <c r="I2" s="351"/>
    </row>
    <row r="3" spans="1:10" s="33" customFormat="1" x14ac:dyDescent="0.2">
      <c r="A3" s="350"/>
      <c r="B3" s="350"/>
      <c r="C3" s="350"/>
      <c r="D3" s="350"/>
      <c r="E3" s="350"/>
      <c r="F3" s="351"/>
      <c r="G3" s="351"/>
      <c r="H3" s="351"/>
      <c r="I3" s="351"/>
    </row>
    <row r="4" spans="1:10" s="477" customFormat="1" ht="40.5" customHeight="1" x14ac:dyDescent="0.2">
      <c r="A4" s="480" t="s">
        <v>1533</v>
      </c>
      <c r="B4" s="480" t="s">
        <v>582</v>
      </c>
      <c r="C4" s="480" t="s">
        <v>1156</v>
      </c>
      <c r="D4" s="480" t="s">
        <v>241</v>
      </c>
      <c r="E4" s="480" t="s">
        <v>1331</v>
      </c>
      <c r="F4" s="617" t="s">
        <v>3338</v>
      </c>
      <c r="G4" s="478" t="s">
        <v>91</v>
      </c>
      <c r="H4" s="611" t="s">
        <v>3351</v>
      </c>
      <c r="I4" s="480" t="s">
        <v>762</v>
      </c>
      <c r="J4" s="611" t="s">
        <v>827</v>
      </c>
    </row>
    <row r="5" spans="1:10" s="477" customFormat="1" ht="44.25" customHeight="1" x14ac:dyDescent="0.2">
      <c r="A5" s="474"/>
      <c r="B5" s="481"/>
      <c r="C5" s="474"/>
      <c r="D5" s="481"/>
      <c r="E5" s="481"/>
      <c r="F5" s="617"/>
      <c r="G5" s="481"/>
      <c r="H5" s="612"/>
      <c r="I5" s="481"/>
      <c r="J5" s="612"/>
    </row>
    <row r="6" spans="1:10" s="95" customFormat="1" ht="12" x14ac:dyDescent="0.2">
      <c r="A6" s="352">
        <v>1</v>
      </c>
      <c r="B6" s="352">
        <v>2</v>
      </c>
      <c r="C6" s="352">
        <v>3</v>
      </c>
      <c r="D6" s="352">
        <v>4</v>
      </c>
      <c r="E6" s="352">
        <v>5</v>
      </c>
      <c r="F6" s="352">
        <v>6</v>
      </c>
      <c r="G6" s="352">
        <v>7</v>
      </c>
      <c r="H6" s="352">
        <v>8</v>
      </c>
      <c r="I6" s="352">
        <v>9</v>
      </c>
      <c r="J6" s="352">
        <v>10</v>
      </c>
    </row>
    <row r="7" spans="1:10" s="133" customFormat="1" ht="118.5" customHeight="1" x14ac:dyDescent="0.2">
      <c r="A7" s="124">
        <v>1</v>
      </c>
      <c r="B7" s="124" t="s">
        <v>3319</v>
      </c>
      <c r="C7" s="142"/>
      <c r="D7" s="142" t="s">
        <v>3320</v>
      </c>
      <c r="E7" s="73"/>
      <c r="F7" s="142" t="s">
        <v>3357</v>
      </c>
      <c r="G7" s="142" t="s">
        <v>3321</v>
      </c>
      <c r="H7" s="461" t="s">
        <v>797</v>
      </c>
      <c r="I7" s="461" t="s">
        <v>962</v>
      </c>
      <c r="J7" s="461"/>
    </row>
    <row r="9" spans="1:10" s="14" customFormat="1" ht="11.25" x14ac:dyDescent="0.2"/>
    <row r="10" spans="1:10" s="14" customFormat="1" ht="11.25" x14ac:dyDescent="0.2"/>
    <row r="11" spans="1:10" s="14" customFormat="1" ht="11.25" x14ac:dyDescent="0.2"/>
    <row r="12" spans="1:10" s="14" customFormat="1" ht="11.25" x14ac:dyDescent="0.2"/>
    <row r="13" spans="1:10" s="14" customFormat="1" ht="11.25" x14ac:dyDescent="0.2"/>
    <row r="14" spans="1:10" s="14" customFormat="1" ht="11.25" x14ac:dyDescent="0.2"/>
    <row r="15" spans="1:10" s="14" customFormat="1" ht="11.25" x14ac:dyDescent="0.2"/>
    <row r="16" spans="1:10" s="14" customFormat="1" ht="11.25" x14ac:dyDescent="0.2"/>
    <row r="17" spans="5:5" s="14" customFormat="1" ht="11.25" x14ac:dyDescent="0.2"/>
    <row r="18" spans="5:5" x14ac:dyDescent="0.2">
      <c r="E18" s="353"/>
    </row>
  </sheetData>
  <mergeCells count="3">
    <mergeCell ref="F4:F5"/>
    <mergeCell ref="H4:H5"/>
    <mergeCell ref="J4:J5"/>
  </mergeCells>
  <phoneticPr fontId="2" type="noConversion"/>
  <pageMargins left="0" right="0" top="1.1811023622047245" bottom="0" header="0.51181102362204722" footer="0.51181102362204722"/>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Normal="100" workbookViewId="0">
      <pane ySplit="5" topLeftCell="A6" activePane="bottomLeft" state="frozen"/>
      <selection pane="bottomLeft" activeCell="A3" sqref="A3:XFD5"/>
    </sheetView>
  </sheetViews>
  <sheetFormatPr defaultRowHeight="11.25" x14ac:dyDescent="0.2"/>
  <cols>
    <col min="1" max="1" width="5.140625" style="15" customWidth="1"/>
    <col min="2" max="2" width="8.140625" style="14" customWidth="1"/>
    <col min="3" max="3" width="16.5703125" style="369" customWidth="1"/>
    <col min="4" max="4" width="18.140625" style="370" customWidth="1"/>
    <col min="5" max="5" width="22.42578125" style="14" customWidth="1"/>
    <col min="6" max="6" width="15.28515625" style="15" customWidth="1"/>
    <col min="7" max="7" width="26.85546875" style="15" customWidth="1"/>
    <col min="8" max="8" width="14.28515625" style="369" customWidth="1"/>
    <col min="9" max="9" width="16.42578125" style="15" customWidth="1"/>
    <col min="10" max="10" width="16.7109375" style="14" customWidth="1"/>
    <col min="11" max="12" width="9.140625" style="14"/>
    <col min="13" max="13" width="7.42578125" style="14" customWidth="1"/>
    <col min="14" max="14" width="8.5703125" style="14" customWidth="1"/>
    <col min="15" max="16384" width="9.140625" style="14"/>
  </cols>
  <sheetData>
    <row r="1" spans="1:10" ht="19.5" customHeight="1" x14ac:dyDescent="0.2">
      <c r="A1" s="70" t="s">
        <v>1232</v>
      </c>
      <c r="B1" s="70"/>
      <c r="C1" s="386"/>
      <c r="D1" s="388"/>
      <c r="E1" s="87"/>
      <c r="G1" s="65"/>
      <c r="H1" s="389"/>
      <c r="I1" s="27"/>
    </row>
    <row r="2" spans="1:10" s="37" customFormat="1" ht="18.75" customHeight="1" x14ac:dyDescent="0.2">
      <c r="A2" s="70" t="s">
        <v>828</v>
      </c>
      <c r="B2" s="70"/>
      <c r="C2" s="387"/>
      <c r="D2" s="386"/>
      <c r="E2" s="82"/>
      <c r="F2" s="65"/>
      <c r="G2" s="66"/>
      <c r="H2" s="389"/>
      <c r="I2" s="66"/>
    </row>
    <row r="3" spans="1:10" s="477" customFormat="1" ht="40.5" customHeight="1" x14ac:dyDescent="0.2">
      <c r="A3" s="480" t="s">
        <v>1533</v>
      </c>
      <c r="B3" s="480" t="s">
        <v>582</v>
      </c>
      <c r="C3" s="480" t="s">
        <v>1156</v>
      </c>
      <c r="D3" s="480" t="s">
        <v>241</v>
      </c>
      <c r="E3" s="480" t="s">
        <v>1331</v>
      </c>
      <c r="F3" s="617" t="s">
        <v>3338</v>
      </c>
      <c r="G3" s="478" t="s">
        <v>91</v>
      </c>
      <c r="H3" s="611" t="s">
        <v>3351</v>
      </c>
      <c r="I3" s="480" t="s">
        <v>762</v>
      </c>
      <c r="J3" s="611" t="s">
        <v>827</v>
      </c>
    </row>
    <row r="4" spans="1:10" s="477" customFormat="1" ht="44.25" customHeight="1" x14ac:dyDescent="0.2">
      <c r="A4" s="474"/>
      <c r="B4" s="481"/>
      <c r="C4" s="474"/>
      <c r="D4" s="481"/>
      <c r="E4" s="481"/>
      <c r="F4" s="617"/>
      <c r="G4" s="481"/>
      <c r="H4" s="612"/>
      <c r="I4" s="481"/>
      <c r="J4" s="612"/>
    </row>
    <row r="5" spans="1:10" s="95" customFormat="1" ht="12" x14ac:dyDescent="0.2">
      <c r="A5" s="352">
        <v>1</v>
      </c>
      <c r="B5" s="352">
        <v>2</v>
      </c>
      <c r="C5" s="352">
        <v>3</v>
      </c>
      <c r="D5" s="352">
        <v>4</v>
      </c>
      <c r="E5" s="352">
        <v>5</v>
      </c>
      <c r="F5" s="352">
        <v>6</v>
      </c>
      <c r="G5" s="352">
        <v>7</v>
      </c>
      <c r="H5" s="438">
        <v>8</v>
      </c>
      <c r="I5" s="352">
        <v>9</v>
      </c>
      <c r="J5" s="95">
        <v>10</v>
      </c>
    </row>
    <row r="6" spans="1:10" s="232" customFormat="1" ht="52.5" customHeight="1" x14ac:dyDescent="0.2">
      <c r="A6" s="231">
        <v>1</v>
      </c>
      <c r="B6" s="231" t="s">
        <v>1120</v>
      </c>
      <c r="C6" s="375" t="s">
        <v>2576</v>
      </c>
      <c r="D6" s="79" t="s">
        <v>22</v>
      </c>
      <c r="E6" s="460" t="s">
        <v>1616</v>
      </c>
      <c r="F6" s="460" t="s">
        <v>3358</v>
      </c>
      <c r="G6" s="230" t="s">
        <v>2577</v>
      </c>
      <c r="H6" s="464" t="s">
        <v>1610</v>
      </c>
      <c r="I6" s="482" t="s">
        <v>1361</v>
      </c>
      <c r="J6" s="47">
        <v>18</v>
      </c>
    </row>
    <row r="7" spans="1:10" s="227" customFormat="1" ht="52.5" customHeight="1" x14ac:dyDescent="0.2">
      <c r="A7" s="226">
        <v>2</v>
      </c>
      <c r="B7" s="226" t="s">
        <v>870</v>
      </c>
      <c r="C7" s="375" t="s">
        <v>2578</v>
      </c>
      <c r="D7" s="79" t="s">
        <v>22</v>
      </c>
      <c r="E7" s="79" t="s">
        <v>1615</v>
      </c>
      <c r="F7" s="460" t="s">
        <v>3358</v>
      </c>
      <c r="G7" s="225" t="s">
        <v>2579</v>
      </c>
      <c r="H7" s="464" t="s">
        <v>1610</v>
      </c>
      <c r="I7" s="464" t="s">
        <v>2319</v>
      </c>
      <c r="J7" s="471">
        <v>64</v>
      </c>
    </row>
    <row r="8" spans="1:10" s="227" customFormat="1" ht="52.5" customHeight="1" x14ac:dyDescent="0.2">
      <c r="A8" s="226">
        <v>3</v>
      </c>
      <c r="B8" s="226" t="s">
        <v>871</v>
      </c>
      <c r="C8" s="375" t="s">
        <v>2632</v>
      </c>
      <c r="D8" s="79" t="s">
        <v>22</v>
      </c>
      <c r="E8" s="79" t="s">
        <v>1648</v>
      </c>
      <c r="F8" s="460" t="s">
        <v>3358</v>
      </c>
      <c r="G8" s="225" t="s">
        <v>2589</v>
      </c>
      <c r="H8" s="464" t="s">
        <v>1610</v>
      </c>
      <c r="I8" s="464" t="s">
        <v>2342</v>
      </c>
      <c r="J8" s="471">
        <v>56</v>
      </c>
    </row>
    <row r="9" spans="1:10" s="227" customFormat="1" ht="54.75" customHeight="1" x14ac:dyDescent="0.2">
      <c r="A9" s="226">
        <v>4</v>
      </c>
      <c r="B9" s="226" t="s">
        <v>872</v>
      </c>
      <c r="C9" s="375" t="s">
        <v>2882</v>
      </c>
      <c r="D9" s="79" t="s">
        <v>22</v>
      </c>
      <c r="E9" s="79" t="s">
        <v>662</v>
      </c>
      <c r="F9" s="460" t="s">
        <v>3358</v>
      </c>
      <c r="G9" s="225" t="s">
        <v>2590</v>
      </c>
      <c r="H9" s="464" t="s">
        <v>1610</v>
      </c>
      <c r="I9" s="464" t="s">
        <v>2339</v>
      </c>
      <c r="J9" s="471">
        <v>53</v>
      </c>
    </row>
    <row r="10" spans="1:10" s="232" customFormat="1" ht="51" customHeight="1" x14ac:dyDescent="0.2">
      <c r="A10" s="231">
        <v>5</v>
      </c>
      <c r="B10" s="231" t="s">
        <v>873</v>
      </c>
      <c r="C10" s="375" t="s">
        <v>2558</v>
      </c>
      <c r="D10" s="79" t="s">
        <v>22</v>
      </c>
      <c r="E10" s="79" t="s">
        <v>1527</v>
      </c>
      <c r="F10" s="460" t="s">
        <v>3358</v>
      </c>
      <c r="G10" s="230" t="s">
        <v>2559</v>
      </c>
      <c r="H10" s="464" t="s">
        <v>1610</v>
      </c>
      <c r="I10" s="464" t="s">
        <v>2575</v>
      </c>
      <c r="J10" s="471">
        <v>160</v>
      </c>
    </row>
    <row r="11" spans="1:10" s="232" customFormat="1" ht="54" customHeight="1" x14ac:dyDescent="0.2">
      <c r="A11" s="231">
        <v>6</v>
      </c>
      <c r="B11" s="231" t="s">
        <v>752</v>
      </c>
      <c r="C11" s="375" t="s">
        <v>2458</v>
      </c>
      <c r="D11" s="79" t="s">
        <v>22</v>
      </c>
      <c r="E11" s="74" t="s">
        <v>864</v>
      </c>
      <c r="F11" s="460" t="s">
        <v>3358</v>
      </c>
      <c r="G11" s="230" t="s">
        <v>2459</v>
      </c>
      <c r="H11" s="464" t="s">
        <v>1610</v>
      </c>
      <c r="I11" s="464" t="s">
        <v>1450</v>
      </c>
      <c r="J11" s="58">
        <v>110</v>
      </c>
    </row>
    <row r="12" spans="1:10" s="263" customFormat="1" ht="50.25" customHeight="1" x14ac:dyDescent="0.2">
      <c r="A12" s="262">
        <v>7</v>
      </c>
      <c r="B12" s="262" t="s">
        <v>1305</v>
      </c>
      <c r="C12" s="375" t="s">
        <v>2457</v>
      </c>
      <c r="D12" s="79" t="s">
        <v>22</v>
      </c>
      <c r="E12" s="74" t="s">
        <v>711</v>
      </c>
      <c r="F12" s="460" t="s">
        <v>3358</v>
      </c>
      <c r="G12" s="261" t="s">
        <v>2456</v>
      </c>
      <c r="H12" s="464" t="s">
        <v>1057</v>
      </c>
      <c r="I12" s="464" t="s">
        <v>1057</v>
      </c>
      <c r="J12" s="58">
        <v>60</v>
      </c>
    </row>
    <row r="13" spans="1:10" s="232" customFormat="1" ht="50.25" customHeight="1" x14ac:dyDescent="0.2">
      <c r="A13" s="231">
        <v>8</v>
      </c>
      <c r="B13" s="231" t="s">
        <v>1626</v>
      </c>
      <c r="C13" s="375" t="s">
        <v>2596</v>
      </c>
      <c r="D13" s="79" t="s">
        <v>22</v>
      </c>
      <c r="E13" s="74" t="s">
        <v>532</v>
      </c>
      <c r="F13" s="460" t="s">
        <v>3358</v>
      </c>
      <c r="G13" s="230" t="s">
        <v>2588</v>
      </c>
      <c r="H13" s="464" t="s">
        <v>1610</v>
      </c>
      <c r="I13" s="464" t="s">
        <v>2336</v>
      </c>
      <c r="J13" s="58">
        <v>23</v>
      </c>
    </row>
    <row r="14" spans="1:10" s="227" customFormat="1" ht="51.75" customHeight="1" x14ac:dyDescent="0.2">
      <c r="A14" s="226">
        <v>9</v>
      </c>
      <c r="B14" s="226" t="s">
        <v>1625</v>
      </c>
      <c r="C14" s="375" t="s">
        <v>2449</v>
      </c>
      <c r="D14" s="79" t="s">
        <v>22</v>
      </c>
      <c r="E14" s="74" t="s">
        <v>303</v>
      </c>
      <c r="F14" s="460" t="s">
        <v>3358</v>
      </c>
      <c r="G14" s="225" t="s">
        <v>2448</v>
      </c>
      <c r="H14" s="464" t="s">
        <v>1610</v>
      </c>
      <c r="I14" s="464" t="s">
        <v>2340</v>
      </c>
      <c r="J14" s="58">
        <v>183</v>
      </c>
    </row>
    <row r="15" spans="1:10" s="227" customFormat="1" ht="52.5" customHeight="1" x14ac:dyDescent="0.2">
      <c r="A15" s="226">
        <v>10</v>
      </c>
      <c r="B15" s="226" t="s">
        <v>866</v>
      </c>
      <c r="C15" s="375" t="s">
        <v>2550</v>
      </c>
      <c r="D15" s="79" t="s">
        <v>22</v>
      </c>
      <c r="E15" s="74" t="s">
        <v>52</v>
      </c>
      <c r="F15" s="460" t="s">
        <v>3358</v>
      </c>
      <c r="G15" s="225" t="s">
        <v>2549</v>
      </c>
      <c r="H15" s="464" t="s">
        <v>1610</v>
      </c>
      <c r="I15" s="464" t="s">
        <v>740</v>
      </c>
      <c r="J15" s="58">
        <v>151</v>
      </c>
    </row>
    <row r="16" spans="1:10" s="240" customFormat="1" ht="50.25" customHeight="1" x14ac:dyDescent="0.2">
      <c r="A16" s="238">
        <v>11</v>
      </c>
      <c r="B16" s="238" t="s">
        <v>2692</v>
      </c>
      <c r="C16" s="375" t="s">
        <v>1989</v>
      </c>
      <c r="D16" s="79" t="s">
        <v>952</v>
      </c>
      <c r="E16" s="74" t="s">
        <v>1472</v>
      </c>
      <c r="F16" s="460" t="s">
        <v>3358</v>
      </c>
      <c r="G16" s="234" t="s">
        <v>420</v>
      </c>
      <c r="H16" s="474" t="s">
        <v>797</v>
      </c>
      <c r="I16" s="493" t="s">
        <v>962</v>
      </c>
      <c r="J16" s="243">
        <v>376.6</v>
      </c>
    </row>
    <row r="17" spans="1:10" s="240" customFormat="1" ht="51" customHeight="1" x14ac:dyDescent="0.2">
      <c r="A17" s="238">
        <v>12</v>
      </c>
      <c r="B17" s="238" t="s">
        <v>2691</v>
      </c>
      <c r="C17" s="375" t="s">
        <v>1990</v>
      </c>
      <c r="D17" s="79" t="s">
        <v>419</v>
      </c>
      <c r="E17" s="74" t="s">
        <v>848</v>
      </c>
      <c r="F17" s="460" t="s">
        <v>3358</v>
      </c>
      <c r="G17" s="234" t="s">
        <v>420</v>
      </c>
      <c r="H17" s="474" t="s">
        <v>797</v>
      </c>
      <c r="I17" s="493" t="s">
        <v>962</v>
      </c>
      <c r="J17" s="243">
        <v>371.3</v>
      </c>
    </row>
    <row r="18" spans="1:10" s="240" customFormat="1" ht="51.75" customHeight="1" x14ac:dyDescent="0.2">
      <c r="A18" s="238">
        <v>13</v>
      </c>
      <c r="B18" s="238" t="s">
        <v>2684</v>
      </c>
      <c r="C18" s="375" t="s">
        <v>1991</v>
      </c>
      <c r="D18" s="79" t="s">
        <v>849</v>
      </c>
      <c r="E18" s="74" t="s">
        <v>415</v>
      </c>
      <c r="F18" s="460" t="s">
        <v>3359</v>
      </c>
      <c r="G18" s="234" t="s">
        <v>420</v>
      </c>
      <c r="H18" s="474" t="s">
        <v>797</v>
      </c>
      <c r="I18" s="493" t="s">
        <v>962</v>
      </c>
      <c r="J18" s="243">
        <v>1400</v>
      </c>
    </row>
    <row r="19" spans="1:10" s="240" customFormat="1" ht="47.25" customHeight="1" x14ac:dyDescent="0.2">
      <c r="A19" s="238">
        <v>14</v>
      </c>
      <c r="B19" s="238" t="s">
        <v>2685</v>
      </c>
      <c r="C19" s="375" t="s">
        <v>1992</v>
      </c>
      <c r="D19" s="79" t="s">
        <v>1601</v>
      </c>
      <c r="E19" s="74" t="s">
        <v>167</v>
      </c>
      <c r="F19" s="460" t="s">
        <v>3358</v>
      </c>
      <c r="G19" s="234" t="s">
        <v>420</v>
      </c>
      <c r="H19" s="474" t="s">
        <v>797</v>
      </c>
      <c r="I19" s="493" t="s">
        <v>962</v>
      </c>
      <c r="J19" s="243">
        <v>1200</v>
      </c>
    </row>
    <row r="20" spans="1:10" s="240" customFormat="1" ht="48" customHeight="1" x14ac:dyDescent="0.2">
      <c r="A20" s="238">
        <v>15</v>
      </c>
      <c r="B20" s="238" t="s">
        <v>2686</v>
      </c>
      <c r="C20" s="375" t="s">
        <v>1993</v>
      </c>
      <c r="D20" s="79" t="s">
        <v>1601</v>
      </c>
      <c r="E20" s="74" t="s">
        <v>1571</v>
      </c>
      <c r="F20" s="460" t="s">
        <v>3358</v>
      </c>
      <c r="G20" s="234" t="s">
        <v>420</v>
      </c>
      <c r="H20" s="474" t="s">
        <v>797</v>
      </c>
      <c r="I20" s="493" t="s">
        <v>962</v>
      </c>
      <c r="J20" s="243">
        <v>2900</v>
      </c>
    </row>
    <row r="21" spans="1:10" s="240" customFormat="1" ht="48" customHeight="1" x14ac:dyDescent="0.2">
      <c r="A21" s="238">
        <v>16</v>
      </c>
      <c r="B21" s="238" t="s">
        <v>2687</v>
      </c>
      <c r="C21" s="375" t="s">
        <v>1994</v>
      </c>
      <c r="D21" s="79" t="s">
        <v>849</v>
      </c>
      <c r="E21" s="74" t="s">
        <v>1574</v>
      </c>
      <c r="F21" s="460" t="s">
        <v>3359</v>
      </c>
      <c r="G21" s="234" t="s">
        <v>420</v>
      </c>
      <c r="H21" s="474" t="s">
        <v>797</v>
      </c>
      <c r="I21" s="493" t="s">
        <v>962</v>
      </c>
      <c r="J21" s="243">
        <v>1500</v>
      </c>
    </row>
    <row r="22" spans="1:10" s="240" customFormat="1" ht="53.25" customHeight="1" x14ac:dyDescent="0.2">
      <c r="A22" s="238">
        <v>17</v>
      </c>
      <c r="B22" s="238" t="s">
        <v>2689</v>
      </c>
      <c r="C22" s="375" t="s">
        <v>1995</v>
      </c>
      <c r="D22" s="79" t="s">
        <v>145</v>
      </c>
      <c r="E22" s="74" t="s">
        <v>1218</v>
      </c>
      <c r="F22" s="460" t="s">
        <v>3358</v>
      </c>
      <c r="G22" s="234" t="s">
        <v>420</v>
      </c>
      <c r="H22" s="474" t="s">
        <v>797</v>
      </c>
      <c r="I22" s="493" t="s">
        <v>962</v>
      </c>
      <c r="J22" s="60">
        <v>2204</v>
      </c>
    </row>
    <row r="23" spans="1:10" s="240" customFormat="1" ht="51" customHeight="1" x14ac:dyDescent="0.2">
      <c r="A23" s="238">
        <v>18</v>
      </c>
      <c r="B23" s="238" t="s">
        <v>2690</v>
      </c>
      <c r="C23" s="375" t="s">
        <v>1996</v>
      </c>
      <c r="D23" s="79" t="s">
        <v>145</v>
      </c>
      <c r="E23" s="74" t="s">
        <v>1217</v>
      </c>
      <c r="F23" s="460" t="s">
        <v>3358</v>
      </c>
      <c r="G23" s="234" t="s">
        <v>420</v>
      </c>
      <c r="H23" s="474" t="s">
        <v>797</v>
      </c>
      <c r="I23" s="493" t="s">
        <v>962</v>
      </c>
      <c r="J23" s="60">
        <v>2400</v>
      </c>
    </row>
    <row r="24" spans="1:10" s="240" customFormat="1" ht="51" customHeight="1" x14ac:dyDescent="0.2">
      <c r="A24" s="238">
        <v>19</v>
      </c>
      <c r="B24" s="238" t="s">
        <v>2688</v>
      </c>
      <c r="C24" s="375" t="s">
        <v>1997</v>
      </c>
      <c r="D24" s="79" t="s">
        <v>145</v>
      </c>
      <c r="E24" s="74" t="s">
        <v>605</v>
      </c>
      <c r="F24" s="460" t="s">
        <v>3358</v>
      </c>
      <c r="G24" s="234" t="s">
        <v>420</v>
      </c>
      <c r="H24" s="474" t="s">
        <v>797</v>
      </c>
      <c r="I24" s="493" t="s">
        <v>962</v>
      </c>
      <c r="J24" s="60">
        <v>2100</v>
      </c>
    </row>
    <row r="25" spans="1:10" s="181" customFormat="1" ht="48" customHeight="1" x14ac:dyDescent="0.2">
      <c r="A25" s="212">
        <v>20</v>
      </c>
      <c r="B25" s="180" t="s">
        <v>2693</v>
      </c>
      <c r="C25" s="375"/>
      <c r="D25" s="79" t="s">
        <v>141</v>
      </c>
      <c r="E25" s="74" t="s">
        <v>1536</v>
      </c>
      <c r="F25" s="460" t="s">
        <v>3358</v>
      </c>
      <c r="G25" s="179" t="s">
        <v>427</v>
      </c>
      <c r="H25" s="474" t="s">
        <v>797</v>
      </c>
      <c r="I25" s="493" t="s">
        <v>962</v>
      </c>
      <c r="J25" s="60"/>
    </row>
    <row r="26" spans="1:10" s="181" customFormat="1" ht="63" customHeight="1" x14ac:dyDescent="0.2">
      <c r="A26" s="212">
        <v>21</v>
      </c>
      <c r="B26" s="180" t="s">
        <v>1640</v>
      </c>
      <c r="C26" s="375"/>
      <c r="D26" s="79" t="s">
        <v>1633</v>
      </c>
      <c r="E26" s="74" t="s">
        <v>1634</v>
      </c>
      <c r="F26" s="460" t="s">
        <v>3358</v>
      </c>
      <c r="G26" s="179" t="s">
        <v>1635</v>
      </c>
      <c r="H26" s="474" t="s">
        <v>797</v>
      </c>
      <c r="I26" s="464" t="s">
        <v>962</v>
      </c>
      <c r="J26" s="424">
        <v>416.5</v>
      </c>
    </row>
    <row r="27" spans="1:10" s="181" customFormat="1" ht="50.25" customHeight="1" x14ac:dyDescent="0.2">
      <c r="A27" s="212">
        <v>22</v>
      </c>
      <c r="B27" s="180" t="s">
        <v>1641</v>
      </c>
      <c r="C27" s="375"/>
      <c r="D27" s="79" t="s">
        <v>1633</v>
      </c>
      <c r="E27" s="74" t="s">
        <v>1636</v>
      </c>
      <c r="F27" s="460" t="s">
        <v>3358</v>
      </c>
      <c r="G27" s="179" t="s">
        <v>2276</v>
      </c>
      <c r="H27" s="474" t="s">
        <v>797</v>
      </c>
      <c r="I27" s="464" t="s">
        <v>962</v>
      </c>
      <c r="J27" s="424">
        <v>278</v>
      </c>
    </row>
    <row r="28" spans="1:10" s="181" customFormat="1" ht="63.75" customHeight="1" x14ac:dyDescent="0.2">
      <c r="A28" s="212">
        <v>23</v>
      </c>
      <c r="B28" s="180" t="s">
        <v>1642</v>
      </c>
      <c r="C28" s="375"/>
      <c r="D28" s="79" t="s">
        <v>1633</v>
      </c>
      <c r="E28" s="74" t="s">
        <v>1637</v>
      </c>
      <c r="F28" s="460" t="s">
        <v>3358</v>
      </c>
      <c r="G28" s="179" t="s">
        <v>1638</v>
      </c>
      <c r="H28" s="474" t="s">
        <v>797</v>
      </c>
      <c r="I28" s="464" t="s">
        <v>962</v>
      </c>
      <c r="J28" s="424">
        <v>199</v>
      </c>
    </row>
    <row r="29" spans="1:10" s="240" customFormat="1" ht="61.5" customHeight="1" x14ac:dyDescent="0.2">
      <c r="A29" s="613">
        <v>24</v>
      </c>
      <c r="B29" s="613" t="s">
        <v>2290</v>
      </c>
      <c r="C29" s="611" t="s">
        <v>2310</v>
      </c>
      <c r="D29" s="622" t="s">
        <v>22</v>
      </c>
      <c r="E29" s="74"/>
      <c r="F29" s="611" t="s">
        <v>3358</v>
      </c>
      <c r="G29" s="100" t="s">
        <v>2311</v>
      </c>
      <c r="H29" s="480" t="s">
        <v>797</v>
      </c>
      <c r="I29" s="480" t="s">
        <v>962</v>
      </c>
      <c r="J29" s="422">
        <v>5451</v>
      </c>
    </row>
    <row r="30" spans="1:10" s="240" customFormat="1" ht="81.75" customHeight="1" x14ac:dyDescent="0.2">
      <c r="A30" s="614"/>
      <c r="B30" s="614"/>
      <c r="C30" s="621"/>
      <c r="D30" s="623"/>
      <c r="E30" s="79" t="s">
        <v>2307</v>
      </c>
      <c r="F30" s="621"/>
      <c r="G30" s="49" t="s">
        <v>1111</v>
      </c>
      <c r="H30" s="483"/>
      <c r="I30" s="483"/>
      <c r="J30" s="423"/>
    </row>
    <row r="31" spans="1:10" s="240" customFormat="1" ht="53.25" customHeight="1" x14ac:dyDescent="0.2">
      <c r="A31" s="614"/>
      <c r="B31" s="614"/>
      <c r="C31" s="621"/>
      <c r="D31" s="623"/>
      <c r="E31" s="79" t="s">
        <v>2308</v>
      </c>
      <c r="F31" s="621"/>
      <c r="G31" s="234" t="s">
        <v>673</v>
      </c>
      <c r="H31" s="483"/>
      <c r="I31" s="483"/>
      <c r="J31" s="423"/>
    </row>
    <row r="32" spans="1:10" s="240" customFormat="1" ht="35.25" customHeight="1" x14ac:dyDescent="0.2">
      <c r="A32" s="614"/>
      <c r="B32" s="614"/>
      <c r="C32" s="621"/>
      <c r="D32" s="623"/>
      <c r="E32" s="79" t="s">
        <v>1119</v>
      </c>
      <c r="F32" s="621"/>
      <c r="G32" s="464" t="s">
        <v>321</v>
      </c>
      <c r="H32" s="483"/>
      <c r="I32" s="483"/>
      <c r="J32" s="423"/>
    </row>
    <row r="33" spans="1:10" s="240" customFormat="1" ht="66.75" customHeight="1" x14ac:dyDescent="0.2">
      <c r="A33" s="614"/>
      <c r="B33" s="614"/>
      <c r="C33" s="621"/>
      <c r="D33" s="624"/>
      <c r="E33" s="89" t="s">
        <v>2309</v>
      </c>
      <c r="F33" s="612"/>
      <c r="G33" s="235" t="s">
        <v>961</v>
      </c>
      <c r="H33" s="483"/>
      <c r="I33" s="474"/>
      <c r="J33" s="424"/>
    </row>
    <row r="34" spans="1:10" s="240" customFormat="1" ht="26.25" customHeight="1" x14ac:dyDescent="0.2">
      <c r="A34" s="237">
        <v>25</v>
      </c>
      <c r="B34" s="237" t="s">
        <v>2325</v>
      </c>
      <c r="C34" s="611" t="s">
        <v>2335</v>
      </c>
      <c r="D34" s="622" t="s">
        <v>2326</v>
      </c>
      <c r="E34" s="79"/>
      <c r="F34" s="611" t="s">
        <v>3358</v>
      </c>
      <c r="G34" s="100" t="s">
        <v>2561</v>
      </c>
      <c r="H34" s="611" t="s">
        <v>797</v>
      </c>
      <c r="I34" s="480" t="s">
        <v>962</v>
      </c>
      <c r="J34" s="422">
        <v>8778</v>
      </c>
    </row>
    <row r="35" spans="1:10" s="172" customFormat="1" ht="23.25" customHeight="1" x14ac:dyDescent="0.2">
      <c r="A35" s="170"/>
      <c r="B35" s="170"/>
      <c r="C35" s="621"/>
      <c r="D35" s="623"/>
      <c r="E35" s="99" t="s">
        <v>713</v>
      </c>
      <c r="F35" s="621"/>
      <c r="G35" s="171" t="s">
        <v>608</v>
      </c>
      <c r="H35" s="621"/>
      <c r="I35" s="483"/>
      <c r="J35" s="423"/>
    </row>
    <row r="36" spans="1:10" s="172" customFormat="1" ht="55.5" customHeight="1" x14ac:dyDescent="0.2">
      <c r="A36" s="170"/>
      <c r="B36" s="614"/>
      <c r="C36" s="621"/>
      <c r="D36" s="623"/>
      <c r="E36" s="79" t="s">
        <v>186</v>
      </c>
      <c r="F36" s="621"/>
      <c r="G36" s="171" t="s">
        <v>714</v>
      </c>
      <c r="H36" s="621"/>
      <c r="I36" s="483"/>
      <c r="J36" s="423"/>
    </row>
    <row r="37" spans="1:10" s="172" customFormat="1" ht="39" customHeight="1" x14ac:dyDescent="0.2">
      <c r="A37" s="170"/>
      <c r="B37" s="614"/>
      <c r="C37" s="621"/>
      <c r="D37" s="623"/>
      <c r="E37" s="79" t="s">
        <v>1485</v>
      </c>
      <c r="F37" s="621"/>
      <c r="G37" s="171" t="s">
        <v>196</v>
      </c>
      <c r="H37" s="621"/>
      <c r="I37" s="483"/>
      <c r="J37" s="423"/>
    </row>
    <row r="38" spans="1:10" s="172" customFormat="1" ht="53.25" customHeight="1" x14ac:dyDescent="0.2">
      <c r="A38" s="170"/>
      <c r="B38" s="614"/>
      <c r="C38" s="621"/>
      <c r="D38" s="623"/>
      <c r="E38" s="79" t="s">
        <v>382</v>
      </c>
      <c r="F38" s="621"/>
      <c r="G38" s="171" t="s">
        <v>197</v>
      </c>
      <c r="H38" s="621"/>
      <c r="I38" s="483"/>
      <c r="J38" s="423"/>
    </row>
    <row r="39" spans="1:10" s="172" customFormat="1" ht="25.5" customHeight="1" x14ac:dyDescent="0.2">
      <c r="A39" s="170"/>
      <c r="B39" s="614"/>
      <c r="C39" s="621"/>
      <c r="D39" s="623"/>
      <c r="E39" s="79" t="s">
        <v>375</v>
      </c>
      <c r="F39" s="621"/>
      <c r="G39" s="171" t="s">
        <v>607</v>
      </c>
      <c r="H39" s="621"/>
      <c r="I39" s="483"/>
      <c r="J39" s="423"/>
    </row>
    <row r="40" spans="1:10" s="172" customFormat="1" ht="42.75" customHeight="1" x14ac:dyDescent="0.2">
      <c r="A40" s="170"/>
      <c r="B40" s="614"/>
      <c r="C40" s="621"/>
      <c r="D40" s="623"/>
      <c r="E40" s="79" t="s">
        <v>1108</v>
      </c>
      <c r="F40" s="621"/>
      <c r="G40" s="169" t="s">
        <v>1094</v>
      </c>
      <c r="H40" s="621"/>
      <c r="I40" s="483"/>
      <c r="J40" s="423"/>
    </row>
    <row r="41" spans="1:10" s="172" customFormat="1" ht="28.5" customHeight="1" x14ac:dyDescent="0.2">
      <c r="A41" s="614"/>
      <c r="B41" s="614"/>
      <c r="C41" s="621"/>
      <c r="D41" s="623"/>
      <c r="E41" s="79" t="s">
        <v>1413</v>
      </c>
      <c r="F41" s="621"/>
      <c r="G41" s="171" t="s">
        <v>1491</v>
      </c>
      <c r="H41" s="621"/>
      <c r="I41" s="483"/>
      <c r="J41" s="423"/>
    </row>
    <row r="42" spans="1:10" s="172" customFormat="1" ht="28.5" customHeight="1" x14ac:dyDescent="0.2">
      <c r="A42" s="614"/>
      <c r="B42" s="614"/>
      <c r="C42" s="621"/>
      <c r="D42" s="623"/>
      <c r="E42" s="79" t="s">
        <v>1113</v>
      </c>
      <c r="F42" s="621"/>
      <c r="G42" s="171" t="s">
        <v>150</v>
      </c>
      <c r="H42" s="621"/>
      <c r="I42" s="483"/>
      <c r="J42" s="423"/>
    </row>
    <row r="43" spans="1:10" s="172" customFormat="1" ht="30" customHeight="1" x14ac:dyDescent="0.2">
      <c r="A43" s="614"/>
      <c r="B43" s="614"/>
      <c r="C43" s="621"/>
      <c r="D43" s="623"/>
      <c r="E43" s="79" t="s">
        <v>1112</v>
      </c>
      <c r="F43" s="621"/>
      <c r="G43" s="171" t="s">
        <v>423</v>
      </c>
      <c r="H43" s="621"/>
      <c r="I43" s="483"/>
      <c r="J43" s="423"/>
    </row>
    <row r="44" spans="1:10" s="172" customFormat="1" ht="57" customHeight="1" x14ac:dyDescent="0.2">
      <c r="A44" s="614"/>
      <c r="B44" s="614"/>
      <c r="C44" s="621"/>
      <c r="D44" s="623"/>
      <c r="E44" s="79" t="s">
        <v>1070</v>
      </c>
      <c r="F44" s="621"/>
      <c r="G44" s="169" t="s">
        <v>244</v>
      </c>
      <c r="H44" s="621"/>
      <c r="I44" s="483"/>
      <c r="J44" s="423"/>
    </row>
    <row r="45" spans="1:10" s="172" customFormat="1" ht="63" customHeight="1" x14ac:dyDescent="0.2">
      <c r="A45" s="614"/>
      <c r="B45" s="614"/>
      <c r="C45" s="621"/>
      <c r="D45" s="623"/>
      <c r="E45" s="79" t="s">
        <v>1008</v>
      </c>
      <c r="F45" s="621"/>
      <c r="G45" s="169" t="s">
        <v>1007</v>
      </c>
      <c r="H45" s="621"/>
      <c r="I45" s="483"/>
      <c r="J45" s="423"/>
    </row>
    <row r="46" spans="1:10" s="172" customFormat="1" ht="52.5" customHeight="1" x14ac:dyDescent="0.2">
      <c r="A46" s="614"/>
      <c r="B46" s="614"/>
      <c r="C46" s="621"/>
      <c r="D46" s="623"/>
      <c r="E46" s="79" t="s">
        <v>366</v>
      </c>
      <c r="F46" s="621"/>
      <c r="G46" s="169" t="s">
        <v>1175</v>
      </c>
      <c r="H46" s="621"/>
      <c r="I46" s="483"/>
      <c r="J46" s="423"/>
    </row>
    <row r="47" spans="1:10" s="172" customFormat="1" ht="59.25" customHeight="1" x14ac:dyDescent="0.2">
      <c r="A47" s="614"/>
      <c r="B47" s="614"/>
      <c r="C47" s="621"/>
      <c r="D47" s="623"/>
      <c r="E47" s="79" t="s">
        <v>2302</v>
      </c>
      <c r="F47" s="621"/>
      <c r="G47" s="169" t="s">
        <v>1462</v>
      </c>
      <c r="H47" s="621"/>
      <c r="I47" s="483"/>
      <c r="J47" s="423"/>
    </row>
    <row r="48" spans="1:10" s="172" customFormat="1" ht="42" customHeight="1" x14ac:dyDescent="0.2">
      <c r="A48" s="614"/>
      <c r="B48" s="614"/>
      <c r="C48" s="621"/>
      <c r="D48" s="623"/>
      <c r="E48" s="79" t="s">
        <v>284</v>
      </c>
      <c r="F48" s="621"/>
      <c r="G48" s="169" t="s">
        <v>637</v>
      </c>
      <c r="H48" s="621"/>
      <c r="I48" s="483"/>
      <c r="J48" s="423"/>
    </row>
    <row r="49" spans="1:10" s="172" customFormat="1" ht="45" customHeight="1" x14ac:dyDescent="0.2">
      <c r="A49" s="615"/>
      <c r="B49" s="615"/>
      <c r="C49" s="612"/>
      <c r="D49" s="624"/>
      <c r="E49" s="79" t="s">
        <v>825</v>
      </c>
      <c r="F49" s="621"/>
      <c r="G49" s="169" t="s">
        <v>715</v>
      </c>
      <c r="H49" s="612"/>
      <c r="I49" s="474"/>
      <c r="J49" s="424"/>
    </row>
    <row r="50" spans="1:10" s="240" customFormat="1" ht="53.25" customHeight="1" x14ac:dyDescent="0.2">
      <c r="A50" s="613">
        <v>26</v>
      </c>
      <c r="B50" s="613" t="s">
        <v>2427</v>
      </c>
      <c r="C50" s="611" t="s">
        <v>2560</v>
      </c>
      <c r="D50" s="89" t="s">
        <v>2326</v>
      </c>
      <c r="E50" s="79"/>
      <c r="F50" s="617" t="s">
        <v>3358</v>
      </c>
      <c r="G50" s="100" t="s">
        <v>2827</v>
      </c>
      <c r="H50" s="425" t="s">
        <v>797</v>
      </c>
      <c r="I50" s="480" t="s">
        <v>962</v>
      </c>
      <c r="J50" s="422">
        <v>13925</v>
      </c>
    </row>
    <row r="51" spans="1:10" s="240" customFormat="1" ht="72.75" customHeight="1" x14ac:dyDescent="0.2">
      <c r="A51" s="614"/>
      <c r="B51" s="614"/>
      <c r="C51" s="621"/>
      <c r="D51" s="80"/>
      <c r="E51" s="79" t="s">
        <v>636</v>
      </c>
      <c r="F51" s="617"/>
      <c r="G51" s="234" t="s">
        <v>298</v>
      </c>
      <c r="H51" s="426"/>
      <c r="I51" s="483"/>
      <c r="J51" s="423"/>
    </row>
    <row r="52" spans="1:10" s="240" customFormat="1" ht="24.75" customHeight="1" x14ac:dyDescent="0.2">
      <c r="A52" s="614"/>
      <c r="B52" s="614"/>
      <c r="C52" s="621"/>
      <c r="D52" s="80"/>
      <c r="E52" s="79" t="s">
        <v>1110</v>
      </c>
      <c r="F52" s="617"/>
      <c r="G52" s="234" t="s">
        <v>1109</v>
      </c>
      <c r="H52" s="426"/>
      <c r="I52" s="483"/>
      <c r="J52" s="423"/>
    </row>
    <row r="53" spans="1:10" s="240" customFormat="1" ht="47.25" customHeight="1" x14ac:dyDescent="0.2">
      <c r="A53" s="614"/>
      <c r="B53" s="614"/>
      <c r="C53" s="621"/>
      <c r="D53" s="80"/>
      <c r="E53" s="79" t="s">
        <v>1290</v>
      </c>
      <c r="F53" s="617"/>
      <c r="G53" s="238" t="s">
        <v>198</v>
      </c>
      <c r="H53" s="426"/>
      <c r="I53" s="483"/>
      <c r="J53" s="423"/>
    </row>
    <row r="54" spans="1:10" s="240" customFormat="1" ht="47.25" customHeight="1" x14ac:dyDescent="0.2">
      <c r="A54" s="614"/>
      <c r="B54" s="614"/>
      <c r="C54" s="621"/>
      <c r="D54" s="80"/>
      <c r="E54" s="79" t="s">
        <v>1069</v>
      </c>
      <c r="F54" s="617"/>
      <c r="G54" s="234" t="s">
        <v>805</v>
      </c>
      <c r="H54" s="426"/>
      <c r="I54" s="483"/>
      <c r="J54" s="423"/>
    </row>
    <row r="55" spans="1:10" s="240" customFormat="1" ht="49.5" customHeight="1" x14ac:dyDescent="0.2">
      <c r="A55" s="614"/>
      <c r="B55" s="614"/>
      <c r="C55" s="621"/>
      <c r="D55" s="80"/>
      <c r="E55" s="79" t="s">
        <v>810</v>
      </c>
      <c r="F55" s="617"/>
      <c r="G55" s="234" t="s">
        <v>809</v>
      </c>
      <c r="H55" s="426"/>
      <c r="I55" s="483"/>
      <c r="J55" s="423"/>
    </row>
    <row r="56" spans="1:10" s="240" customFormat="1" ht="51" customHeight="1" x14ac:dyDescent="0.2">
      <c r="A56" s="614"/>
      <c r="B56" s="614"/>
      <c r="C56" s="621"/>
      <c r="D56" s="80"/>
      <c r="E56" s="79" t="s">
        <v>945</v>
      </c>
      <c r="F56" s="617"/>
      <c r="G56" s="234" t="s">
        <v>460</v>
      </c>
      <c r="H56" s="426"/>
      <c r="I56" s="483"/>
      <c r="J56" s="423"/>
    </row>
    <row r="57" spans="1:10" s="240" customFormat="1" ht="80.25" customHeight="1" x14ac:dyDescent="0.2">
      <c r="A57" s="615"/>
      <c r="B57" s="615"/>
      <c r="C57" s="612"/>
      <c r="D57" s="80"/>
      <c r="E57" s="79" t="s">
        <v>725</v>
      </c>
      <c r="F57" s="617"/>
      <c r="G57" s="234" t="s">
        <v>853</v>
      </c>
      <c r="H57" s="427"/>
      <c r="I57" s="474"/>
      <c r="J57" s="424"/>
    </row>
    <row r="58" spans="1:10" s="270" customFormat="1" ht="59.25" customHeight="1" x14ac:dyDescent="0.2">
      <c r="A58" s="269">
        <v>27</v>
      </c>
      <c r="B58" s="269" t="s">
        <v>2453</v>
      </c>
      <c r="C58" s="375" t="s">
        <v>2562</v>
      </c>
      <c r="D58" s="79" t="s">
        <v>22</v>
      </c>
      <c r="E58" s="74" t="s">
        <v>2454</v>
      </c>
      <c r="F58" s="460" t="s">
        <v>3358</v>
      </c>
      <c r="G58" s="268" t="s">
        <v>2455</v>
      </c>
      <c r="H58" s="464" t="s">
        <v>1610</v>
      </c>
      <c r="I58" s="464" t="s">
        <v>1433</v>
      </c>
      <c r="J58" s="60">
        <v>252</v>
      </c>
    </row>
    <row r="59" spans="1:10" s="227" customFormat="1" ht="51.75" customHeight="1" x14ac:dyDescent="0.2">
      <c r="A59" s="226">
        <v>28</v>
      </c>
      <c r="B59" s="226" t="s">
        <v>2547</v>
      </c>
      <c r="C59" s="375" t="s">
        <v>2569</v>
      </c>
      <c r="D59" s="79" t="s">
        <v>22</v>
      </c>
      <c r="E59" s="74" t="s">
        <v>2548</v>
      </c>
      <c r="F59" s="460" t="s">
        <v>3358</v>
      </c>
      <c r="G59" s="225" t="s">
        <v>2546</v>
      </c>
      <c r="H59" s="464" t="s">
        <v>1610</v>
      </c>
      <c r="I59" s="464" t="s">
        <v>2352</v>
      </c>
      <c r="J59" s="58">
        <v>53</v>
      </c>
    </row>
    <row r="60" spans="1:10" s="232" customFormat="1" ht="52.5" customHeight="1" x14ac:dyDescent="0.2">
      <c r="A60" s="231">
        <v>29</v>
      </c>
      <c r="B60" s="231" t="s">
        <v>2551</v>
      </c>
      <c r="C60" s="375" t="s">
        <v>2584</v>
      </c>
      <c r="D60" s="79" t="s">
        <v>22</v>
      </c>
      <c r="E60" s="74" t="s">
        <v>2585</v>
      </c>
      <c r="F60" s="460" t="s">
        <v>3358</v>
      </c>
      <c r="G60" s="230" t="s">
        <v>2552</v>
      </c>
      <c r="H60" s="464" t="s">
        <v>1610</v>
      </c>
      <c r="I60" s="464" t="s">
        <v>2553</v>
      </c>
      <c r="J60" s="60">
        <v>167</v>
      </c>
    </row>
    <row r="61" spans="1:10" s="232" customFormat="1" ht="53.25" customHeight="1" x14ac:dyDescent="0.2">
      <c r="A61" s="231">
        <v>30</v>
      </c>
      <c r="B61" s="231" t="s">
        <v>2587</v>
      </c>
      <c r="C61" s="375" t="s">
        <v>2603</v>
      </c>
      <c r="D61" s="79" t="s">
        <v>22</v>
      </c>
      <c r="E61" s="74" t="s">
        <v>2597</v>
      </c>
      <c r="F61" s="460" t="s">
        <v>3358</v>
      </c>
      <c r="G61" s="230" t="s">
        <v>2586</v>
      </c>
      <c r="H61" s="464" t="s">
        <v>1610</v>
      </c>
      <c r="I61" s="464" t="s">
        <v>2553</v>
      </c>
      <c r="J61" s="60">
        <v>24</v>
      </c>
    </row>
    <row r="62" spans="1:10" s="259" customFormat="1" ht="61.5" customHeight="1" x14ac:dyDescent="0.2">
      <c r="A62" s="258">
        <v>31</v>
      </c>
      <c r="B62" s="258" t="s">
        <v>3335</v>
      </c>
      <c r="C62" s="375" t="s">
        <v>2627</v>
      </c>
      <c r="D62" s="79" t="s">
        <v>656</v>
      </c>
      <c r="E62" s="79" t="s">
        <v>89</v>
      </c>
      <c r="F62" s="460" t="s">
        <v>3358</v>
      </c>
      <c r="G62" s="257" t="s">
        <v>2591</v>
      </c>
      <c r="H62" s="464" t="s">
        <v>1057</v>
      </c>
      <c r="I62" s="464" t="s">
        <v>1057</v>
      </c>
      <c r="J62" s="47">
        <v>540</v>
      </c>
    </row>
    <row r="63" spans="1:10" s="259" customFormat="1" ht="60.75" customHeight="1" x14ac:dyDescent="0.2">
      <c r="A63" s="258">
        <v>32</v>
      </c>
      <c r="B63" s="258" t="s">
        <v>3337</v>
      </c>
      <c r="C63" s="375" t="s">
        <v>2607</v>
      </c>
      <c r="D63" s="79" t="s">
        <v>656</v>
      </c>
      <c r="E63" s="74"/>
      <c r="F63" s="460" t="s">
        <v>3358</v>
      </c>
      <c r="G63" s="257" t="s">
        <v>2595</v>
      </c>
      <c r="H63" s="464" t="s">
        <v>1057</v>
      </c>
      <c r="I63" s="464" t="s">
        <v>1057</v>
      </c>
      <c r="J63" s="60">
        <v>4215</v>
      </c>
    </row>
    <row r="64" spans="1:10" s="227" customFormat="1" ht="55.5" customHeight="1" x14ac:dyDescent="0.2">
      <c r="A64" s="226">
        <v>33</v>
      </c>
      <c r="B64" s="226" t="s">
        <v>2606</v>
      </c>
      <c r="C64" s="375" t="s">
        <v>2609</v>
      </c>
      <c r="D64" s="79" t="s">
        <v>22</v>
      </c>
      <c r="E64" s="74" t="s">
        <v>2608</v>
      </c>
      <c r="F64" s="460" t="s">
        <v>3358</v>
      </c>
      <c r="G64" s="225" t="s">
        <v>2720</v>
      </c>
      <c r="H64" s="464" t="s">
        <v>1610</v>
      </c>
      <c r="I64" s="464" t="s">
        <v>2321</v>
      </c>
      <c r="J64" s="60">
        <v>33</v>
      </c>
    </row>
    <row r="65" spans="1:10" s="232" customFormat="1" ht="57" customHeight="1" x14ac:dyDescent="0.2">
      <c r="A65" s="231">
        <v>34</v>
      </c>
      <c r="B65" s="231" t="s">
        <v>2722</v>
      </c>
      <c r="C65" s="375" t="s">
        <v>2723</v>
      </c>
      <c r="D65" s="79" t="s">
        <v>22</v>
      </c>
      <c r="E65" s="74"/>
      <c r="F65" s="460" t="s">
        <v>3358</v>
      </c>
      <c r="G65" s="230" t="s">
        <v>2724</v>
      </c>
      <c r="H65" s="464" t="s">
        <v>1610</v>
      </c>
      <c r="I65" s="464" t="s">
        <v>1009</v>
      </c>
      <c r="J65" s="60">
        <v>57</v>
      </c>
    </row>
    <row r="66" spans="1:10" s="187" customFormat="1" ht="51.75" customHeight="1" x14ac:dyDescent="0.2">
      <c r="A66" s="186">
        <v>35</v>
      </c>
      <c r="B66" s="186" t="s">
        <v>1304</v>
      </c>
      <c r="C66" s="375"/>
      <c r="D66" s="79" t="s">
        <v>22</v>
      </c>
      <c r="E66" s="79" t="s">
        <v>1526</v>
      </c>
      <c r="F66" s="460" t="s">
        <v>3358</v>
      </c>
      <c r="G66" s="185" t="s">
        <v>1245</v>
      </c>
      <c r="H66" s="464" t="s">
        <v>1057</v>
      </c>
      <c r="I66" s="464" t="s">
        <v>588</v>
      </c>
      <c r="J66" s="471">
        <v>520</v>
      </c>
    </row>
    <row r="67" spans="1:10" s="173" customFormat="1" ht="15.75" customHeight="1" x14ac:dyDescent="0.2">
      <c r="A67" s="27"/>
      <c r="C67" s="121"/>
      <c r="D67" s="96"/>
      <c r="E67" s="174"/>
      <c r="F67" s="175"/>
      <c r="G67" s="121"/>
      <c r="H67" s="121"/>
      <c r="I67" s="121"/>
    </row>
    <row r="68" spans="1:10" s="173" customFormat="1" ht="11.25" customHeight="1" x14ac:dyDescent="0.2">
      <c r="A68" s="27"/>
      <c r="C68" s="121"/>
      <c r="D68" s="96"/>
      <c r="E68" s="148"/>
      <c r="F68" s="121"/>
      <c r="G68" s="121"/>
      <c r="H68" s="121"/>
      <c r="I68" s="121"/>
    </row>
    <row r="69" spans="1:10" s="173" customFormat="1" ht="11.25" customHeight="1" x14ac:dyDescent="0.2">
      <c r="A69" s="27"/>
      <c r="C69" s="121"/>
      <c r="D69" s="96"/>
      <c r="F69" s="27"/>
      <c r="G69" s="27"/>
      <c r="H69" s="121"/>
      <c r="I69" s="27"/>
    </row>
    <row r="70" spans="1:10" s="173" customFormat="1" ht="11.25" customHeight="1" x14ac:dyDescent="0.2">
      <c r="A70" s="27"/>
      <c r="C70" s="121"/>
      <c r="D70" s="96"/>
      <c r="F70" s="27"/>
      <c r="G70" s="27"/>
      <c r="H70" s="121"/>
      <c r="I70" s="27"/>
    </row>
    <row r="71" spans="1:10" s="173" customFormat="1" ht="11.25" customHeight="1" x14ac:dyDescent="0.2">
      <c r="A71" s="27"/>
      <c r="C71" s="121"/>
      <c r="D71" s="96"/>
      <c r="F71" s="27"/>
      <c r="G71" s="27"/>
      <c r="H71" s="121"/>
      <c r="I71" s="27"/>
    </row>
    <row r="72" spans="1:10" s="173" customFormat="1" ht="11.25" customHeight="1" x14ac:dyDescent="0.2">
      <c r="A72" s="27"/>
      <c r="C72" s="121"/>
      <c r="D72" s="96"/>
      <c r="F72" s="27"/>
      <c r="G72" s="27"/>
      <c r="H72" s="121"/>
      <c r="I72" s="27" t="s">
        <v>997</v>
      </c>
    </row>
    <row r="73" spans="1:10" s="173" customFormat="1" ht="11.25" customHeight="1" x14ac:dyDescent="0.2">
      <c r="A73" s="27"/>
      <c r="C73" s="121"/>
      <c r="D73" s="96"/>
      <c r="F73" s="27"/>
      <c r="G73" s="27"/>
      <c r="H73" s="121"/>
      <c r="I73" s="27"/>
    </row>
    <row r="74" spans="1:10" s="173" customFormat="1" ht="11.25" customHeight="1" x14ac:dyDescent="0.2">
      <c r="A74" s="27"/>
      <c r="C74" s="121"/>
      <c r="D74" s="96"/>
      <c r="F74" s="27"/>
      <c r="G74" s="27"/>
      <c r="H74" s="121"/>
      <c r="I74" s="27"/>
    </row>
    <row r="75" spans="1:10" ht="11.25" customHeight="1" x14ac:dyDescent="0.2">
      <c r="D75" s="96"/>
    </row>
    <row r="76" spans="1:10" ht="11.25" customHeight="1" x14ac:dyDescent="0.2">
      <c r="D76" s="96"/>
    </row>
    <row r="77" spans="1:10" ht="11.25" customHeight="1" x14ac:dyDescent="0.2">
      <c r="D77" s="96"/>
    </row>
  </sheetData>
  <autoFilter ref="A5:N67"/>
  <mergeCells count="18">
    <mergeCell ref="F50:F57"/>
    <mergeCell ref="A50:A57"/>
    <mergeCell ref="B50:B57"/>
    <mergeCell ref="C50:C57"/>
    <mergeCell ref="A29:A33"/>
    <mergeCell ref="C29:C33"/>
    <mergeCell ref="B29:B33"/>
    <mergeCell ref="D29:D33"/>
    <mergeCell ref="F3:F4"/>
    <mergeCell ref="J3:J4"/>
    <mergeCell ref="H3:H4"/>
    <mergeCell ref="A41:A49"/>
    <mergeCell ref="B36:B49"/>
    <mergeCell ref="C34:C49"/>
    <mergeCell ref="D34:D49"/>
    <mergeCell ref="H34:H49"/>
    <mergeCell ref="F29:F33"/>
    <mergeCell ref="F34:F49"/>
  </mergeCells>
  <phoneticPr fontId="2" type="noConversion"/>
  <pageMargins left="0" right="0" top="1.1811023622047245" bottom="0" header="0.51181102362204722" footer="0.51181102362204722"/>
  <pageSetup paperSize="9" scale="58"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70"/>
  <sheetViews>
    <sheetView zoomScaleNormal="100" workbookViewId="0">
      <pane ySplit="5" topLeftCell="A6" activePane="bottomLeft" state="frozen"/>
      <selection pane="bottomLeft" activeCell="A3" sqref="A3:XFD5"/>
    </sheetView>
  </sheetViews>
  <sheetFormatPr defaultRowHeight="12" x14ac:dyDescent="0.2"/>
  <cols>
    <col min="1" max="1" width="4.140625" style="41" customWidth="1"/>
    <col min="2" max="2" width="9.28515625" style="41" customWidth="1"/>
    <col min="3" max="3" width="13.140625" style="41" customWidth="1"/>
    <col min="4" max="4" width="14" style="138" customWidth="1"/>
    <col min="5" max="5" width="23" style="167" customWidth="1"/>
    <col min="6" max="6" width="20.85546875" style="138" customWidth="1"/>
    <col min="7" max="7" width="13.7109375" style="96" customWidth="1"/>
    <col min="8" max="8" width="14.7109375" style="41" customWidth="1"/>
    <col min="9" max="9" width="15.7109375" style="41" customWidth="1"/>
    <col min="10" max="10" width="10" style="167" customWidth="1"/>
    <col min="11" max="11" width="1.5703125" style="467" customWidth="1"/>
    <col min="12" max="13" width="9.140625" style="467"/>
    <col min="14" max="14" width="7.42578125" style="467" customWidth="1"/>
    <col min="15" max="15" width="8.5703125" style="467" customWidth="1"/>
    <col min="16" max="32" width="9.140625" style="467"/>
    <col min="33" max="16384" width="9.140625" style="167"/>
  </cols>
  <sheetData>
    <row r="1" spans="1:32" x14ac:dyDescent="0.2">
      <c r="A1" s="625" t="s">
        <v>1232</v>
      </c>
      <c r="B1" s="625"/>
      <c r="C1" s="625"/>
      <c r="E1" s="626"/>
      <c r="F1" s="626"/>
      <c r="G1" s="626"/>
    </row>
    <row r="2" spans="1:32" s="24" customFormat="1" ht="18.75" x14ac:dyDescent="0.2">
      <c r="A2" s="40" t="s">
        <v>148</v>
      </c>
      <c r="B2" s="40"/>
      <c r="C2" s="40"/>
      <c r="D2" s="40"/>
      <c r="E2" s="40"/>
      <c r="F2" s="390"/>
      <c r="G2" s="391"/>
      <c r="H2" s="139"/>
      <c r="I2" s="139"/>
      <c r="K2" s="494"/>
      <c r="L2" s="494"/>
      <c r="M2" s="494"/>
      <c r="N2" s="494"/>
      <c r="O2" s="494"/>
      <c r="P2" s="494"/>
      <c r="Q2" s="494"/>
      <c r="R2" s="494"/>
      <c r="S2" s="494"/>
      <c r="T2" s="494"/>
      <c r="U2" s="494"/>
      <c r="V2" s="494"/>
      <c r="W2" s="494"/>
      <c r="X2" s="494"/>
      <c r="Y2" s="494"/>
      <c r="Z2" s="494"/>
      <c r="AA2" s="494"/>
      <c r="AB2" s="494"/>
      <c r="AC2" s="494"/>
      <c r="AD2" s="494"/>
      <c r="AE2" s="494"/>
      <c r="AF2" s="494"/>
    </row>
    <row r="3" spans="1:32" s="477" customFormat="1" ht="40.5" customHeight="1" x14ac:dyDescent="0.2">
      <c r="A3" s="480" t="s">
        <v>1533</v>
      </c>
      <c r="B3" s="480" t="s">
        <v>582</v>
      </c>
      <c r="C3" s="480" t="s">
        <v>1156</v>
      </c>
      <c r="D3" s="480" t="s">
        <v>241</v>
      </c>
      <c r="E3" s="480" t="s">
        <v>1331</v>
      </c>
      <c r="F3" s="617" t="s">
        <v>3338</v>
      </c>
      <c r="G3" s="478" t="s">
        <v>91</v>
      </c>
      <c r="H3" s="480" t="s">
        <v>762</v>
      </c>
      <c r="I3" s="611" t="s">
        <v>3351</v>
      </c>
      <c r="J3" s="617" t="s">
        <v>827</v>
      </c>
    </row>
    <row r="4" spans="1:32" s="477" customFormat="1" ht="44.25" customHeight="1" x14ac:dyDescent="0.2">
      <c r="A4" s="474"/>
      <c r="B4" s="481"/>
      <c r="C4" s="474"/>
      <c r="D4" s="481"/>
      <c r="E4" s="481"/>
      <c r="F4" s="617"/>
      <c r="G4" s="481"/>
      <c r="H4" s="481"/>
      <c r="I4" s="612"/>
      <c r="J4" s="617"/>
    </row>
    <row r="5" spans="1:32" s="95" customFormat="1" x14ac:dyDescent="0.2">
      <c r="A5" s="352">
        <v>1</v>
      </c>
      <c r="B5" s="352">
        <v>2</v>
      </c>
      <c r="C5" s="352">
        <v>3</v>
      </c>
      <c r="D5" s="352">
        <v>4</v>
      </c>
      <c r="E5" s="352">
        <v>5</v>
      </c>
      <c r="F5" s="352">
        <v>6</v>
      </c>
      <c r="G5" s="352">
        <v>7</v>
      </c>
      <c r="H5" s="352">
        <v>8</v>
      </c>
      <c r="I5" s="438">
        <v>9</v>
      </c>
      <c r="J5" s="438">
        <v>10</v>
      </c>
    </row>
    <row r="6" spans="1:32" s="41" customFormat="1" ht="45.75" customHeight="1" x14ac:dyDescent="0.2">
      <c r="A6" s="305">
        <v>1</v>
      </c>
      <c r="B6" s="202" t="s">
        <v>346</v>
      </c>
      <c r="C6" s="198"/>
      <c r="D6" s="42" t="s">
        <v>1258</v>
      </c>
      <c r="E6" s="42" t="s">
        <v>235</v>
      </c>
      <c r="F6" s="464" t="s">
        <v>3360</v>
      </c>
      <c r="G6" s="375" t="s">
        <v>1373</v>
      </c>
      <c r="H6" s="197" t="s">
        <v>1610</v>
      </c>
      <c r="I6" s="45" t="s">
        <v>1361</v>
      </c>
      <c r="J6" s="47">
        <v>400</v>
      </c>
      <c r="K6" s="475"/>
      <c r="L6" s="475"/>
      <c r="M6" s="475"/>
      <c r="N6" s="475"/>
      <c r="O6" s="475"/>
      <c r="P6" s="475"/>
      <c r="Q6" s="475"/>
      <c r="R6" s="475"/>
      <c r="S6" s="475"/>
      <c r="T6" s="475"/>
      <c r="U6" s="475"/>
      <c r="V6" s="475"/>
      <c r="W6" s="475"/>
      <c r="X6" s="475"/>
      <c r="Y6" s="475"/>
      <c r="Z6" s="475"/>
      <c r="AA6" s="475"/>
      <c r="AB6" s="475"/>
      <c r="AC6" s="475"/>
      <c r="AD6" s="475"/>
      <c r="AE6" s="475"/>
      <c r="AF6" s="475"/>
    </row>
    <row r="7" spans="1:32" s="41" customFormat="1" ht="45.75" customHeight="1" x14ac:dyDescent="0.2">
      <c r="A7" s="305">
        <v>2</v>
      </c>
      <c r="B7" s="202" t="s">
        <v>347</v>
      </c>
      <c r="C7" s="166"/>
      <c r="D7" s="42" t="s">
        <v>817</v>
      </c>
      <c r="E7" s="42" t="s">
        <v>480</v>
      </c>
      <c r="F7" s="464" t="s">
        <v>3360</v>
      </c>
      <c r="G7" s="375" t="s">
        <v>481</v>
      </c>
      <c r="H7" s="165" t="s">
        <v>1610</v>
      </c>
      <c r="I7" s="45" t="s">
        <v>1361</v>
      </c>
      <c r="J7" s="471">
        <v>380</v>
      </c>
      <c r="K7" s="475"/>
      <c r="L7" s="475"/>
      <c r="M7" s="475"/>
      <c r="N7" s="475"/>
      <c r="O7" s="475"/>
      <c r="P7" s="475"/>
      <c r="Q7" s="475"/>
      <c r="R7" s="475"/>
      <c r="S7" s="475"/>
      <c r="T7" s="475"/>
      <c r="U7" s="475"/>
      <c r="V7" s="475"/>
      <c r="W7" s="475"/>
      <c r="X7" s="475"/>
      <c r="Y7" s="475"/>
      <c r="Z7" s="475"/>
      <c r="AA7" s="475"/>
      <c r="AB7" s="475"/>
      <c r="AC7" s="475"/>
      <c r="AD7" s="475"/>
      <c r="AE7" s="475"/>
      <c r="AF7" s="475"/>
    </row>
    <row r="8" spans="1:32" s="41" customFormat="1" ht="45.75" customHeight="1" x14ac:dyDescent="0.2">
      <c r="A8" s="305">
        <v>3</v>
      </c>
      <c r="B8" s="202" t="s">
        <v>436</v>
      </c>
      <c r="C8" s="166"/>
      <c r="D8" s="42" t="s">
        <v>1277</v>
      </c>
      <c r="E8" s="42" t="s">
        <v>926</v>
      </c>
      <c r="F8" s="464" t="s">
        <v>3360</v>
      </c>
      <c r="G8" s="375" t="s">
        <v>475</v>
      </c>
      <c r="H8" s="165" t="s">
        <v>1610</v>
      </c>
      <c r="I8" s="228" t="s">
        <v>2343</v>
      </c>
      <c r="J8" s="471">
        <v>323</v>
      </c>
      <c r="K8" s="475"/>
      <c r="L8" s="475"/>
      <c r="M8" s="475"/>
      <c r="N8" s="475"/>
      <c r="O8" s="475"/>
      <c r="P8" s="475"/>
      <c r="Q8" s="475"/>
      <c r="R8" s="475"/>
      <c r="S8" s="475"/>
      <c r="T8" s="475"/>
      <c r="U8" s="475"/>
      <c r="V8" s="475"/>
      <c r="W8" s="475"/>
      <c r="X8" s="475"/>
      <c r="Y8" s="475"/>
      <c r="Z8" s="475"/>
      <c r="AA8" s="475"/>
      <c r="AB8" s="475"/>
      <c r="AC8" s="475"/>
      <c r="AD8" s="475"/>
      <c r="AE8" s="475"/>
      <c r="AF8" s="475"/>
    </row>
    <row r="9" spans="1:32" s="41" customFormat="1" ht="45.75" customHeight="1" x14ac:dyDescent="0.2">
      <c r="A9" s="305">
        <v>4</v>
      </c>
      <c r="B9" s="202" t="s">
        <v>437</v>
      </c>
      <c r="C9" s="166"/>
      <c r="D9" s="42" t="s">
        <v>1277</v>
      </c>
      <c r="E9" s="42" t="s">
        <v>981</v>
      </c>
      <c r="F9" s="464" t="s">
        <v>3360</v>
      </c>
      <c r="G9" s="375" t="s">
        <v>1244</v>
      </c>
      <c r="H9" s="165" t="s">
        <v>1610</v>
      </c>
      <c r="I9" s="228" t="s">
        <v>2342</v>
      </c>
      <c r="J9" s="471">
        <v>75</v>
      </c>
      <c r="K9" s="475"/>
      <c r="L9" s="475"/>
      <c r="M9" s="475"/>
      <c r="N9" s="475"/>
      <c r="O9" s="475"/>
      <c r="P9" s="475"/>
      <c r="Q9" s="475"/>
      <c r="R9" s="475"/>
      <c r="S9" s="475"/>
      <c r="T9" s="475"/>
      <c r="U9" s="475"/>
      <c r="V9" s="475"/>
      <c r="W9" s="475"/>
      <c r="X9" s="475"/>
      <c r="Y9" s="475"/>
      <c r="Z9" s="475"/>
      <c r="AA9" s="475"/>
      <c r="AB9" s="475"/>
      <c r="AC9" s="475"/>
      <c r="AD9" s="475"/>
      <c r="AE9" s="475"/>
      <c r="AF9" s="475"/>
    </row>
    <row r="10" spans="1:32" s="41" customFormat="1" ht="78.75" customHeight="1" x14ac:dyDescent="0.2">
      <c r="A10" s="305">
        <v>5</v>
      </c>
      <c r="B10" s="202" t="s">
        <v>438</v>
      </c>
      <c r="C10" s="166"/>
      <c r="D10" s="42" t="s">
        <v>2717</v>
      </c>
      <c r="E10" s="42" t="s">
        <v>2718</v>
      </c>
      <c r="F10" s="464" t="s">
        <v>3360</v>
      </c>
      <c r="G10" s="375" t="s">
        <v>2719</v>
      </c>
      <c r="H10" s="165" t="s">
        <v>1610</v>
      </c>
      <c r="I10" s="228" t="s">
        <v>2342</v>
      </c>
      <c r="J10" s="471">
        <v>400</v>
      </c>
      <c r="K10" s="475"/>
      <c r="L10" s="475"/>
      <c r="M10" s="475"/>
      <c r="N10" s="475"/>
      <c r="O10" s="475"/>
      <c r="P10" s="475"/>
      <c r="Q10" s="475"/>
      <c r="R10" s="475"/>
      <c r="S10" s="475"/>
      <c r="T10" s="475"/>
      <c r="U10" s="475"/>
      <c r="V10" s="475"/>
      <c r="W10" s="475"/>
      <c r="X10" s="475"/>
      <c r="Y10" s="475"/>
      <c r="Z10" s="475"/>
      <c r="AA10" s="475"/>
      <c r="AB10" s="475"/>
      <c r="AC10" s="475"/>
      <c r="AD10" s="475"/>
      <c r="AE10" s="475"/>
      <c r="AF10" s="475"/>
    </row>
    <row r="11" spans="1:32" s="41" customFormat="1" ht="50.25" customHeight="1" x14ac:dyDescent="0.2">
      <c r="A11" s="305">
        <v>6</v>
      </c>
      <c r="B11" s="202" t="s">
        <v>686</v>
      </c>
      <c r="C11" s="166"/>
      <c r="D11" s="42" t="s">
        <v>240</v>
      </c>
      <c r="E11" s="42" t="s">
        <v>1030</v>
      </c>
      <c r="F11" s="464" t="s">
        <v>3360</v>
      </c>
      <c r="G11" s="375" t="s">
        <v>1129</v>
      </c>
      <c r="H11" s="165" t="s">
        <v>1610</v>
      </c>
      <c r="I11" s="228" t="s">
        <v>2321</v>
      </c>
      <c r="J11" s="471">
        <v>260</v>
      </c>
      <c r="K11" s="475"/>
      <c r="L11" s="475"/>
      <c r="M11" s="475"/>
      <c r="N11" s="475"/>
      <c r="O11" s="475"/>
      <c r="P11" s="475"/>
      <c r="Q11" s="475"/>
      <c r="R11" s="475"/>
      <c r="S11" s="475"/>
      <c r="T11" s="475"/>
      <c r="U11" s="475"/>
      <c r="V11" s="475"/>
      <c r="W11" s="475"/>
      <c r="X11" s="475"/>
      <c r="Y11" s="475"/>
      <c r="Z11" s="475"/>
      <c r="AA11" s="475"/>
      <c r="AB11" s="475"/>
      <c r="AC11" s="475"/>
      <c r="AD11" s="475"/>
      <c r="AE11" s="475"/>
      <c r="AF11" s="475"/>
    </row>
    <row r="12" spans="1:32" s="41" customFormat="1" ht="50.25" customHeight="1" x14ac:dyDescent="0.2">
      <c r="A12" s="305">
        <v>7</v>
      </c>
      <c r="B12" s="202" t="s">
        <v>472</v>
      </c>
      <c r="C12" s="178"/>
      <c r="D12" s="42" t="s">
        <v>367</v>
      </c>
      <c r="E12" s="42" t="s">
        <v>928</v>
      </c>
      <c r="F12" s="464" t="s">
        <v>3360</v>
      </c>
      <c r="G12" s="375" t="s">
        <v>646</v>
      </c>
      <c r="H12" s="177" t="s">
        <v>1610</v>
      </c>
      <c r="I12" s="228" t="s">
        <v>2352</v>
      </c>
      <c r="J12" s="471"/>
      <c r="K12" s="475"/>
      <c r="L12" s="475"/>
      <c r="M12" s="475"/>
      <c r="N12" s="475"/>
      <c r="O12" s="475"/>
      <c r="P12" s="475"/>
      <c r="Q12" s="475"/>
      <c r="R12" s="475"/>
      <c r="S12" s="475"/>
      <c r="T12" s="475"/>
      <c r="U12" s="475"/>
      <c r="V12" s="475"/>
      <c r="W12" s="475"/>
      <c r="X12" s="475"/>
      <c r="Y12" s="475"/>
      <c r="Z12" s="475"/>
      <c r="AA12" s="475"/>
      <c r="AB12" s="475"/>
      <c r="AC12" s="475"/>
      <c r="AD12" s="475"/>
      <c r="AE12" s="475"/>
      <c r="AF12" s="475"/>
    </row>
    <row r="13" spans="1:32" s="41" customFormat="1" ht="50.25" customHeight="1" x14ac:dyDescent="0.2">
      <c r="A13" s="305">
        <v>8</v>
      </c>
      <c r="B13" s="202" t="s">
        <v>473</v>
      </c>
      <c r="C13" s="166"/>
      <c r="D13" s="55" t="s">
        <v>1592</v>
      </c>
      <c r="E13" s="55" t="s">
        <v>929</v>
      </c>
      <c r="F13" s="464" t="s">
        <v>3360</v>
      </c>
      <c r="G13" s="375" t="s">
        <v>920</v>
      </c>
      <c r="H13" s="165" t="s">
        <v>1610</v>
      </c>
      <c r="I13" s="228" t="s">
        <v>2937</v>
      </c>
      <c r="J13" s="471"/>
      <c r="K13" s="475"/>
      <c r="L13" s="475"/>
      <c r="M13" s="475"/>
      <c r="N13" s="475"/>
      <c r="O13" s="475"/>
      <c r="P13" s="475"/>
      <c r="Q13" s="475"/>
      <c r="R13" s="475"/>
      <c r="S13" s="475"/>
      <c r="T13" s="475"/>
      <c r="U13" s="475"/>
      <c r="V13" s="475"/>
      <c r="W13" s="475"/>
      <c r="X13" s="475"/>
      <c r="Y13" s="475"/>
      <c r="Z13" s="475"/>
      <c r="AA13" s="475"/>
      <c r="AB13" s="475"/>
      <c r="AC13" s="475"/>
      <c r="AD13" s="475"/>
      <c r="AE13" s="475"/>
      <c r="AF13" s="475"/>
    </row>
    <row r="14" spans="1:32" s="41" customFormat="1" ht="50.25" customHeight="1" x14ac:dyDescent="0.2">
      <c r="A14" s="305">
        <v>9</v>
      </c>
      <c r="B14" s="202" t="s">
        <v>609</v>
      </c>
      <c r="C14" s="166"/>
      <c r="D14" s="56" t="s">
        <v>367</v>
      </c>
      <c r="E14" s="57" t="s">
        <v>1495</v>
      </c>
      <c r="F14" s="464" t="s">
        <v>3360</v>
      </c>
      <c r="G14" s="375" t="s">
        <v>1061</v>
      </c>
      <c r="H14" s="165" t="s">
        <v>1610</v>
      </c>
      <c r="I14" s="228" t="s">
        <v>1450</v>
      </c>
      <c r="J14" s="60">
        <v>300</v>
      </c>
      <c r="K14" s="475"/>
      <c r="L14" s="475"/>
      <c r="M14" s="475"/>
      <c r="N14" s="475"/>
      <c r="O14" s="475"/>
      <c r="P14" s="475"/>
      <c r="Q14" s="475"/>
      <c r="R14" s="475"/>
      <c r="S14" s="475"/>
      <c r="T14" s="475"/>
      <c r="U14" s="475"/>
      <c r="V14" s="475"/>
      <c r="W14" s="475"/>
      <c r="X14" s="475"/>
      <c r="Y14" s="475"/>
      <c r="Z14" s="475"/>
      <c r="AA14" s="475"/>
      <c r="AB14" s="475"/>
      <c r="AC14" s="475"/>
      <c r="AD14" s="475"/>
      <c r="AE14" s="475"/>
      <c r="AF14" s="475"/>
    </row>
    <row r="15" spans="1:32" s="41" customFormat="1" ht="50.25" customHeight="1" x14ac:dyDescent="0.2">
      <c r="A15" s="305">
        <v>10</v>
      </c>
      <c r="B15" s="202" t="s">
        <v>54</v>
      </c>
      <c r="C15" s="166"/>
      <c r="D15" s="59" t="s">
        <v>367</v>
      </c>
      <c r="E15" s="57" t="s">
        <v>950</v>
      </c>
      <c r="F15" s="464" t="s">
        <v>3360</v>
      </c>
      <c r="G15" s="375" t="s">
        <v>1117</v>
      </c>
      <c r="H15" s="165" t="s">
        <v>1610</v>
      </c>
      <c r="I15" s="228" t="s">
        <v>659</v>
      </c>
      <c r="J15" s="60">
        <v>180</v>
      </c>
      <c r="K15" s="475"/>
      <c r="L15" s="475"/>
      <c r="M15" s="475"/>
      <c r="N15" s="475"/>
      <c r="O15" s="475"/>
      <c r="P15" s="475"/>
      <c r="Q15" s="475"/>
      <c r="R15" s="475"/>
      <c r="S15" s="475"/>
      <c r="T15" s="475"/>
      <c r="U15" s="475"/>
      <c r="V15" s="475"/>
      <c r="W15" s="475"/>
      <c r="X15" s="475"/>
      <c r="Y15" s="475"/>
      <c r="Z15" s="475"/>
      <c r="AA15" s="475"/>
      <c r="AB15" s="475"/>
      <c r="AC15" s="475"/>
      <c r="AD15" s="475"/>
      <c r="AE15" s="475"/>
      <c r="AF15" s="475"/>
    </row>
    <row r="16" spans="1:32" s="41" customFormat="1" ht="50.25" customHeight="1" x14ac:dyDescent="0.2">
      <c r="A16" s="305">
        <v>11</v>
      </c>
      <c r="B16" s="202" t="s">
        <v>1075</v>
      </c>
      <c r="C16" s="166"/>
      <c r="D16" s="59" t="s">
        <v>367</v>
      </c>
      <c r="E16" s="57" t="s">
        <v>1076</v>
      </c>
      <c r="F16" s="464" t="s">
        <v>3360</v>
      </c>
      <c r="G16" s="375" t="s">
        <v>1271</v>
      </c>
      <c r="H16" s="165" t="s">
        <v>1610</v>
      </c>
      <c r="I16" s="228" t="s">
        <v>659</v>
      </c>
      <c r="J16" s="60">
        <v>130</v>
      </c>
      <c r="K16" s="475"/>
      <c r="L16" s="475"/>
      <c r="M16" s="475"/>
      <c r="N16" s="475"/>
      <c r="O16" s="475"/>
      <c r="P16" s="475"/>
      <c r="Q16" s="475"/>
      <c r="R16" s="475"/>
      <c r="S16" s="475"/>
      <c r="T16" s="475"/>
      <c r="U16" s="475"/>
      <c r="V16" s="475"/>
      <c r="W16" s="475"/>
      <c r="X16" s="475"/>
      <c r="Y16" s="475"/>
      <c r="Z16" s="475"/>
      <c r="AA16" s="475"/>
      <c r="AB16" s="475"/>
      <c r="AC16" s="475"/>
      <c r="AD16" s="475"/>
      <c r="AE16" s="475"/>
      <c r="AF16" s="475"/>
    </row>
    <row r="17" spans="1:32" s="41" customFormat="1" ht="50.25" customHeight="1" x14ac:dyDescent="0.2">
      <c r="A17" s="305">
        <v>12</v>
      </c>
      <c r="B17" s="202" t="s">
        <v>1077</v>
      </c>
      <c r="C17" s="166"/>
      <c r="D17" s="59" t="s">
        <v>367</v>
      </c>
      <c r="E17" s="57" t="s">
        <v>785</v>
      </c>
      <c r="F17" s="464" t="s">
        <v>3360</v>
      </c>
      <c r="G17" s="375" t="s">
        <v>1271</v>
      </c>
      <c r="H17" s="165" t="s">
        <v>1610</v>
      </c>
      <c r="I17" s="228" t="s">
        <v>659</v>
      </c>
      <c r="J17" s="60">
        <v>130</v>
      </c>
      <c r="K17" s="475"/>
      <c r="L17" s="475"/>
      <c r="M17" s="475"/>
      <c r="N17" s="475"/>
      <c r="O17" s="475"/>
      <c r="P17" s="475"/>
      <c r="Q17" s="475"/>
      <c r="R17" s="475"/>
      <c r="S17" s="475"/>
      <c r="T17" s="475"/>
      <c r="U17" s="475"/>
      <c r="V17" s="475"/>
      <c r="W17" s="475"/>
      <c r="X17" s="475"/>
      <c r="Y17" s="475"/>
      <c r="Z17" s="475"/>
      <c r="AA17" s="475"/>
      <c r="AB17" s="475"/>
      <c r="AC17" s="475"/>
      <c r="AD17" s="475"/>
      <c r="AE17" s="475"/>
      <c r="AF17" s="475"/>
    </row>
    <row r="18" spans="1:32" s="41" customFormat="1" ht="50.25" customHeight="1" x14ac:dyDescent="0.2">
      <c r="A18" s="305">
        <v>13</v>
      </c>
      <c r="B18" s="202" t="s">
        <v>1599</v>
      </c>
      <c r="C18" s="166"/>
      <c r="D18" s="59" t="s">
        <v>367</v>
      </c>
      <c r="E18" s="57" t="s">
        <v>1600</v>
      </c>
      <c r="F18" s="464" t="s">
        <v>3360</v>
      </c>
      <c r="G18" s="375" t="s">
        <v>396</v>
      </c>
      <c r="H18" s="165" t="s">
        <v>1610</v>
      </c>
      <c r="I18" s="228" t="s">
        <v>2337</v>
      </c>
      <c r="J18" s="60">
        <v>95</v>
      </c>
      <c r="K18" s="475"/>
      <c r="L18" s="475"/>
      <c r="M18" s="475"/>
      <c r="N18" s="475"/>
      <c r="O18" s="475"/>
      <c r="P18" s="475"/>
      <c r="Q18" s="475"/>
      <c r="R18" s="475"/>
      <c r="S18" s="475"/>
      <c r="T18" s="475"/>
      <c r="U18" s="475"/>
      <c r="V18" s="475"/>
      <c r="W18" s="475"/>
      <c r="X18" s="475"/>
      <c r="Y18" s="475"/>
      <c r="Z18" s="475"/>
      <c r="AA18" s="475"/>
      <c r="AB18" s="475"/>
      <c r="AC18" s="475"/>
      <c r="AD18" s="475"/>
      <c r="AE18" s="475"/>
      <c r="AF18" s="475"/>
    </row>
    <row r="19" spans="1:32" s="41" customFormat="1" ht="50.25" customHeight="1" x14ac:dyDescent="0.2">
      <c r="A19" s="305">
        <v>14</v>
      </c>
      <c r="B19" s="202" t="s">
        <v>55</v>
      </c>
      <c r="C19" s="166"/>
      <c r="D19" s="56" t="s">
        <v>367</v>
      </c>
      <c r="E19" s="57" t="s">
        <v>950</v>
      </c>
      <c r="F19" s="464" t="s">
        <v>3360</v>
      </c>
      <c r="G19" s="375" t="s">
        <v>1522</v>
      </c>
      <c r="H19" s="165" t="s">
        <v>1610</v>
      </c>
      <c r="I19" s="228" t="s">
        <v>1433</v>
      </c>
      <c r="J19" s="60">
        <v>250</v>
      </c>
      <c r="K19" s="475"/>
      <c r="L19" s="475"/>
      <c r="M19" s="475"/>
      <c r="N19" s="475"/>
      <c r="O19" s="475"/>
      <c r="P19" s="475"/>
      <c r="Q19" s="475"/>
      <c r="R19" s="475"/>
      <c r="S19" s="475"/>
      <c r="T19" s="475"/>
      <c r="U19" s="475"/>
      <c r="V19" s="475"/>
      <c r="W19" s="475"/>
      <c r="X19" s="475"/>
      <c r="Y19" s="475"/>
      <c r="Z19" s="475"/>
      <c r="AA19" s="475"/>
      <c r="AB19" s="475"/>
      <c r="AC19" s="475"/>
      <c r="AD19" s="475"/>
      <c r="AE19" s="475"/>
      <c r="AF19" s="475"/>
    </row>
    <row r="20" spans="1:32" s="41" customFormat="1" ht="50.25" customHeight="1" x14ac:dyDescent="0.2">
      <c r="A20" s="305">
        <v>15</v>
      </c>
      <c r="B20" s="202" t="s">
        <v>56</v>
      </c>
      <c r="C20" s="166"/>
      <c r="D20" s="56" t="s">
        <v>367</v>
      </c>
      <c r="E20" s="57" t="s">
        <v>442</v>
      </c>
      <c r="F20" s="464" t="s">
        <v>3360</v>
      </c>
      <c r="G20" s="375" t="s">
        <v>1523</v>
      </c>
      <c r="H20" s="165" t="s">
        <v>1610</v>
      </c>
      <c r="I20" s="228" t="s">
        <v>1433</v>
      </c>
      <c r="J20" s="60">
        <v>250</v>
      </c>
      <c r="K20" s="475"/>
      <c r="L20" s="475"/>
      <c r="M20" s="475"/>
      <c r="N20" s="475"/>
      <c r="O20" s="475"/>
      <c r="P20" s="475"/>
      <c r="Q20" s="475"/>
      <c r="R20" s="475"/>
      <c r="S20" s="475"/>
      <c r="T20" s="475"/>
      <c r="U20" s="475"/>
      <c r="V20" s="475"/>
      <c r="W20" s="475"/>
      <c r="X20" s="475"/>
      <c r="Y20" s="475"/>
      <c r="Z20" s="475"/>
      <c r="AA20" s="475"/>
      <c r="AB20" s="475"/>
      <c r="AC20" s="475"/>
      <c r="AD20" s="475"/>
      <c r="AE20" s="475"/>
      <c r="AF20" s="475"/>
    </row>
    <row r="21" spans="1:32" s="41" customFormat="1" ht="50.25" customHeight="1" x14ac:dyDescent="0.2">
      <c r="A21" s="305">
        <v>16</v>
      </c>
      <c r="B21" s="202" t="s">
        <v>57</v>
      </c>
      <c r="C21" s="166"/>
      <c r="D21" s="56" t="s">
        <v>367</v>
      </c>
      <c r="E21" s="57" t="s">
        <v>1316</v>
      </c>
      <c r="F21" s="464" t="s">
        <v>3360</v>
      </c>
      <c r="G21" s="375" t="s">
        <v>601</v>
      </c>
      <c r="H21" s="165" t="s">
        <v>1610</v>
      </c>
      <c r="I21" s="228" t="s">
        <v>2340</v>
      </c>
      <c r="J21" s="60">
        <v>150</v>
      </c>
      <c r="K21" s="475"/>
      <c r="L21" s="475"/>
      <c r="M21" s="475"/>
      <c r="N21" s="475"/>
      <c r="O21" s="475"/>
      <c r="P21" s="475"/>
      <c r="Q21" s="475"/>
      <c r="R21" s="475"/>
      <c r="S21" s="475"/>
      <c r="T21" s="475"/>
      <c r="U21" s="475"/>
      <c r="V21" s="475"/>
      <c r="W21" s="475"/>
      <c r="X21" s="475"/>
      <c r="Y21" s="475"/>
      <c r="Z21" s="475"/>
      <c r="AA21" s="475"/>
      <c r="AB21" s="475"/>
      <c r="AC21" s="475"/>
      <c r="AD21" s="475"/>
      <c r="AE21" s="475"/>
      <c r="AF21" s="475"/>
    </row>
    <row r="22" spans="1:32" s="41" customFormat="1" ht="50.25" customHeight="1" x14ac:dyDescent="0.2">
      <c r="A22" s="305">
        <v>17</v>
      </c>
      <c r="B22" s="202" t="s">
        <v>58</v>
      </c>
      <c r="C22" s="166"/>
      <c r="D22" s="56" t="s">
        <v>367</v>
      </c>
      <c r="E22" s="57" t="s">
        <v>407</v>
      </c>
      <c r="F22" s="464" t="s">
        <v>3360</v>
      </c>
      <c r="G22" s="375" t="s">
        <v>601</v>
      </c>
      <c r="H22" s="165" t="s">
        <v>1610</v>
      </c>
      <c r="I22" s="228" t="s">
        <v>2340</v>
      </c>
      <c r="J22" s="60">
        <v>150</v>
      </c>
      <c r="K22" s="475"/>
      <c r="L22" s="475"/>
      <c r="M22" s="475"/>
      <c r="N22" s="475"/>
      <c r="O22" s="475"/>
      <c r="P22" s="475"/>
      <c r="Q22" s="475"/>
      <c r="R22" s="475"/>
      <c r="S22" s="475"/>
      <c r="T22" s="475"/>
      <c r="U22" s="475"/>
      <c r="V22" s="475"/>
      <c r="W22" s="475"/>
      <c r="X22" s="475"/>
      <c r="Y22" s="475"/>
      <c r="Z22" s="475"/>
      <c r="AA22" s="475"/>
      <c r="AB22" s="475"/>
      <c r="AC22" s="475"/>
      <c r="AD22" s="475"/>
      <c r="AE22" s="475"/>
      <c r="AF22" s="475"/>
    </row>
    <row r="23" spans="1:32" s="41" customFormat="1" ht="50.25" customHeight="1" x14ac:dyDescent="0.2">
      <c r="A23" s="305">
        <v>18</v>
      </c>
      <c r="B23" s="202" t="s">
        <v>59</v>
      </c>
      <c r="C23" s="166"/>
      <c r="D23" s="56" t="s">
        <v>90</v>
      </c>
      <c r="E23" s="57" t="s">
        <v>561</v>
      </c>
      <c r="F23" s="464" t="s">
        <v>3360</v>
      </c>
      <c r="G23" s="375" t="s">
        <v>602</v>
      </c>
      <c r="H23" s="165" t="s">
        <v>1610</v>
      </c>
      <c r="I23" s="228" t="s">
        <v>2343</v>
      </c>
      <c r="J23" s="60">
        <v>180</v>
      </c>
      <c r="K23" s="475"/>
      <c r="L23" s="475"/>
      <c r="M23" s="475"/>
      <c r="N23" s="475"/>
      <c r="O23" s="475"/>
      <c r="P23" s="475"/>
      <c r="Q23" s="475"/>
      <c r="R23" s="475"/>
      <c r="S23" s="475"/>
      <c r="T23" s="475"/>
      <c r="U23" s="475"/>
      <c r="V23" s="475"/>
      <c r="W23" s="475"/>
      <c r="X23" s="475"/>
      <c r="Y23" s="475"/>
      <c r="Z23" s="475"/>
      <c r="AA23" s="475"/>
      <c r="AB23" s="475"/>
      <c r="AC23" s="475"/>
      <c r="AD23" s="475"/>
      <c r="AE23" s="475"/>
      <c r="AF23" s="475"/>
    </row>
    <row r="24" spans="1:32" s="41" customFormat="1" ht="50.25" customHeight="1" x14ac:dyDescent="0.2">
      <c r="A24" s="305">
        <v>19</v>
      </c>
      <c r="B24" s="202" t="s">
        <v>679</v>
      </c>
      <c r="C24" s="166"/>
      <c r="D24" s="56" t="s">
        <v>367</v>
      </c>
      <c r="E24" s="57" t="s">
        <v>118</v>
      </c>
      <c r="F24" s="464" t="s">
        <v>3360</v>
      </c>
      <c r="G24" s="375" t="s">
        <v>263</v>
      </c>
      <c r="H24" s="165" t="s">
        <v>1610</v>
      </c>
      <c r="I24" s="228" t="s">
        <v>2352</v>
      </c>
      <c r="J24" s="60">
        <v>240</v>
      </c>
      <c r="K24" s="475"/>
      <c r="L24" s="475"/>
      <c r="M24" s="475"/>
      <c r="N24" s="475"/>
      <c r="O24" s="475"/>
      <c r="P24" s="475"/>
      <c r="Q24" s="475"/>
      <c r="R24" s="475"/>
      <c r="S24" s="475"/>
      <c r="T24" s="475"/>
      <c r="U24" s="475"/>
      <c r="V24" s="475"/>
      <c r="W24" s="475"/>
      <c r="X24" s="475"/>
      <c r="Y24" s="475"/>
      <c r="Z24" s="475"/>
      <c r="AA24" s="475"/>
      <c r="AB24" s="475"/>
      <c r="AC24" s="475"/>
      <c r="AD24" s="475"/>
      <c r="AE24" s="475"/>
      <c r="AF24" s="475"/>
    </row>
    <row r="25" spans="1:32" s="41" customFormat="1" ht="50.25" customHeight="1" x14ac:dyDescent="0.2">
      <c r="A25" s="305">
        <v>20</v>
      </c>
      <c r="B25" s="202" t="s">
        <v>680</v>
      </c>
      <c r="C25" s="166"/>
      <c r="D25" s="56" t="s">
        <v>367</v>
      </c>
      <c r="E25" s="57" t="s">
        <v>672</v>
      </c>
      <c r="F25" s="464" t="s">
        <v>3360</v>
      </c>
      <c r="G25" s="375" t="s">
        <v>263</v>
      </c>
      <c r="H25" s="165" t="s">
        <v>1610</v>
      </c>
      <c r="I25" s="228" t="s">
        <v>2352</v>
      </c>
      <c r="J25" s="60">
        <v>280</v>
      </c>
      <c r="K25" s="475"/>
      <c r="L25" s="475"/>
      <c r="M25" s="475"/>
      <c r="N25" s="475"/>
      <c r="O25" s="475"/>
      <c r="P25" s="475"/>
      <c r="Q25" s="475"/>
      <c r="R25" s="475"/>
      <c r="S25" s="475"/>
      <c r="T25" s="475"/>
      <c r="U25" s="475"/>
      <c r="V25" s="475"/>
      <c r="W25" s="475"/>
      <c r="X25" s="475"/>
      <c r="Y25" s="475"/>
      <c r="Z25" s="475"/>
      <c r="AA25" s="475"/>
      <c r="AB25" s="475"/>
      <c r="AC25" s="475"/>
      <c r="AD25" s="475"/>
      <c r="AE25" s="475"/>
      <c r="AF25" s="475"/>
    </row>
    <row r="26" spans="1:32" s="41" customFormat="1" ht="50.25" customHeight="1" x14ac:dyDescent="0.2">
      <c r="A26" s="305">
        <v>21</v>
      </c>
      <c r="B26" s="202" t="s">
        <v>681</v>
      </c>
      <c r="C26" s="166"/>
      <c r="D26" s="56" t="s">
        <v>367</v>
      </c>
      <c r="E26" s="57" t="s">
        <v>1591</v>
      </c>
      <c r="F26" s="464" t="s">
        <v>3360</v>
      </c>
      <c r="G26" s="375" t="s">
        <v>263</v>
      </c>
      <c r="H26" s="165" t="s">
        <v>1610</v>
      </c>
      <c r="I26" s="228" t="s">
        <v>2352</v>
      </c>
      <c r="J26" s="60">
        <v>280</v>
      </c>
      <c r="K26" s="475"/>
      <c r="L26" s="475"/>
      <c r="M26" s="475"/>
      <c r="N26" s="475"/>
      <c r="O26" s="475"/>
      <c r="P26" s="475"/>
      <c r="Q26" s="475"/>
      <c r="R26" s="475"/>
      <c r="S26" s="475"/>
      <c r="T26" s="475"/>
      <c r="U26" s="475"/>
      <c r="V26" s="475"/>
      <c r="W26" s="475"/>
      <c r="X26" s="475"/>
      <c r="Y26" s="475"/>
      <c r="Z26" s="475"/>
      <c r="AA26" s="475"/>
      <c r="AB26" s="475"/>
      <c r="AC26" s="475"/>
      <c r="AD26" s="475"/>
      <c r="AE26" s="475"/>
      <c r="AF26" s="475"/>
    </row>
    <row r="27" spans="1:32" s="41" customFormat="1" ht="50.25" customHeight="1" x14ac:dyDescent="0.2">
      <c r="A27" s="305">
        <v>22</v>
      </c>
      <c r="B27" s="202" t="s">
        <v>1514</v>
      </c>
      <c r="C27" s="166"/>
      <c r="D27" s="56" t="s">
        <v>367</v>
      </c>
      <c r="E27" s="57" t="s">
        <v>442</v>
      </c>
      <c r="F27" s="464" t="s">
        <v>3360</v>
      </c>
      <c r="G27" s="375" t="s">
        <v>898</v>
      </c>
      <c r="H27" s="165" t="s">
        <v>1610</v>
      </c>
      <c r="I27" s="228" t="s">
        <v>2346</v>
      </c>
      <c r="J27" s="60">
        <v>190</v>
      </c>
      <c r="K27" s="475"/>
      <c r="L27" s="475"/>
      <c r="M27" s="475"/>
      <c r="N27" s="475"/>
      <c r="O27" s="475"/>
      <c r="P27" s="475"/>
      <c r="Q27" s="475"/>
      <c r="R27" s="475"/>
      <c r="S27" s="475"/>
      <c r="T27" s="475"/>
      <c r="U27" s="475"/>
      <c r="V27" s="475"/>
      <c r="W27" s="475"/>
      <c r="X27" s="475"/>
      <c r="Y27" s="475"/>
      <c r="Z27" s="475"/>
      <c r="AA27" s="475"/>
      <c r="AB27" s="475"/>
      <c r="AC27" s="475"/>
      <c r="AD27" s="475"/>
      <c r="AE27" s="475"/>
      <c r="AF27" s="475"/>
    </row>
    <row r="28" spans="1:32" s="41" customFormat="1" ht="50.25" customHeight="1" x14ac:dyDescent="0.2">
      <c r="A28" s="305">
        <v>23</v>
      </c>
      <c r="B28" s="202" t="s">
        <v>1515</v>
      </c>
      <c r="C28" s="166"/>
      <c r="D28" s="56" t="s">
        <v>367</v>
      </c>
      <c r="E28" s="57" t="s">
        <v>442</v>
      </c>
      <c r="F28" s="464" t="s">
        <v>3360</v>
      </c>
      <c r="G28" s="375" t="s">
        <v>898</v>
      </c>
      <c r="H28" s="165" t="s">
        <v>1610</v>
      </c>
      <c r="I28" s="228" t="s">
        <v>2347</v>
      </c>
      <c r="J28" s="60">
        <v>190</v>
      </c>
      <c r="K28" s="475"/>
      <c r="L28" s="475"/>
      <c r="M28" s="475"/>
      <c r="N28" s="475"/>
      <c r="O28" s="475"/>
      <c r="P28" s="475"/>
      <c r="Q28" s="475"/>
      <c r="R28" s="475"/>
      <c r="S28" s="475"/>
      <c r="T28" s="475"/>
      <c r="U28" s="475"/>
      <c r="V28" s="475"/>
      <c r="W28" s="475"/>
      <c r="X28" s="475"/>
      <c r="Y28" s="475"/>
      <c r="Z28" s="475"/>
      <c r="AA28" s="475"/>
      <c r="AB28" s="475"/>
      <c r="AC28" s="475"/>
      <c r="AD28" s="475"/>
      <c r="AE28" s="475"/>
      <c r="AF28" s="475"/>
    </row>
    <row r="29" spans="1:32" s="41" customFormat="1" ht="50.25" customHeight="1" x14ac:dyDescent="0.2">
      <c r="A29" s="305">
        <v>24</v>
      </c>
      <c r="B29" s="202" t="s">
        <v>624</v>
      </c>
      <c r="C29" s="166"/>
      <c r="D29" s="56" t="s">
        <v>367</v>
      </c>
      <c r="E29" s="57" t="s">
        <v>899</v>
      </c>
      <c r="F29" s="464" t="s">
        <v>3360</v>
      </c>
      <c r="G29" s="375" t="s">
        <v>1157</v>
      </c>
      <c r="H29" s="165" t="s">
        <v>1057</v>
      </c>
      <c r="I29" s="228" t="s">
        <v>588</v>
      </c>
      <c r="J29" s="60">
        <v>85</v>
      </c>
      <c r="K29" s="475"/>
      <c r="L29" s="475"/>
      <c r="M29" s="475"/>
      <c r="N29" s="475"/>
      <c r="O29" s="475"/>
      <c r="P29" s="475"/>
      <c r="Q29" s="475"/>
      <c r="R29" s="475"/>
      <c r="S29" s="475"/>
      <c r="T29" s="475"/>
      <c r="U29" s="475"/>
      <c r="V29" s="475"/>
      <c r="W29" s="475"/>
      <c r="X29" s="475"/>
      <c r="Y29" s="475"/>
      <c r="Z29" s="475"/>
      <c r="AA29" s="475"/>
      <c r="AB29" s="475"/>
      <c r="AC29" s="475"/>
      <c r="AD29" s="475"/>
      <c r="AE29" s="475"/>
      <c r="AF29" s="475"/>
    </row>
    <row r="30" spans="1:32" s="41" customFormat="1" ht="50.25" customHeight="1" x14ac:dyDescent="0.2">
      <c r="A30" s="305">
        <v>25</v>
      </c>
      <c r="B30" s="202" t="s">
        <v>625</v>
      </c>
      <c r="C30" s="166"/>
      <c r="D30" s="56" t="s">
        <v>367</v>
      </c>
      <c r="E30" s="57" t="s">
        <v>899</v>
      </c>
      <c r="F30" s="464" t="s">
        <v>3360</v>
      </c>
      <c r="G30" s="375" t="s">
        <v>1157</v>
      </c>
      <c r="H30" s="165" t="s">
        <v>1057</v>
      </c>
      <c r="I30" s="228" t="s">
        <v>588</v>
      </c>
      <c r="J30" s="60">
        <v>85</v>
      </c>
      <c r="K30" s="475"/>
      <c r="L30" s="475"/>
      <c r="M30" s="475"/>
      <c r="N30" s="475"/>
      <c r="O30" s="475"/>
      <c r="P30" s="475"/>
      <c r="Q30" s="475"/>
      <c r="R30" s="475"/>
      <c r="S30" s="475"/>
      <c r="T30" s="475"/>
      <c r="U30" s="475"/>
      <c r="V30" s="475"/>
      <c r="W30" s="475"/>
      <c r="X30" s="475"/>
      <c r="Y30" s="475"/>
      <c r="Z30" s="475"/>
      <c r="AA30" s="475"/>
      <c r="AB30" s="475"/>
      <c r="AC30" s="475"/>
      <c r="AD30" s="475"/>
      <c r="AE30" s="475"/>
      <c r="AF30" s="475"/>
    </row>
    <row r="31" spans="1:32" s="41" customFormat="1" ht="50.25" customHeight="1" x14ac:dyDescent="0.2">
      <c r="A31" s="305">
        <v>26</v>
      </c>
      <c r="B31" s="202" t="s">
        <v>1516</v>
      </c>
      <c r="C31" s="166"/>
      <c r="D31" s="56" t="s">
        <v>367</v>
      </c>
      <c r="E31" s="57" t="s">
        <v>589</v>
      </c>
      <c r="F31" s="464" t="s">
        <v>3360</v>
      </c>
      <c r="G31" s="375" t="s">
        <v>603</v>
      </c>
      <c r="H31" s="165" t="s">
        <v>1610</v>
      </c>
      <c r="I31" s="228" t="s">
        <v>2339</v>
      </c>
      <c r="J31" s="60">
        <v>380</v>
      </c>
      <c r="K31" s="475"/>
      <c r="L31" s="475"/>
      <c r="M31" s="475"/>
      <c r="N31" s="475"/>
      <c r="O31" s="475"/>
      <c r="P31" s="475"/>
      <c r="Q31" s="475"/>
      <c r="R31" s="475"/>
      <c r="S31" s="475"/>
      <c r="T31" s="475"/>
      <c r="U31" s="475"/>
      <c r="V31" s="475"/>
      <c r="W31" s="475"/>
      <c r="X31" s="475"/>
      <c r="Y31" s="475"/>
      <c r="Z31" s="475"/>
      <c r="AA31" s="475"/>
      <c r="AB31" s="475"/>
      <c r="AC31" s="475"/>
      <c r="AD31" s="475"/>
      <c r="AE31" s="475"/>
      <c r="AF31" s="475"/>
    </row>
    <row r="32" spans="1:32" s="41" customFormat="1" ht="50.25" customHeight="1" x14ac:dyDescent="0.2">
      <c r="A32" s="305">
        <v>27</v>
      </c>
      <c r="B32" s="202" t="s">
        <v>1517</v>
      </c>
      <c r="C32" s="166"/>
      <c r="D32" s="56" t="s">
        <v>367</v>
      </c>
      <c r="E32" s="57" t="s">
        <v>589</v>
      </c>
      <c r="F32" s="464" t="s">
        <v>3360</v>
      </c>
      <c r="G32" s="375" t="s">
        <v>653</v>
      </c>
      <c r="H32" s="165" t="s">
        <v>1610</v>
      </c>
      <c r="I32" s="228" t="s">
        <v>2321</v>
      </c>
      <c r="J32" s="60">
        <v>190</v>
      </c>
      <c r="K32" s="475"/>
      <c r="L32" s="475"/>
      <c r="M32" s="475"/>
      <c r="N32" s="475"/>
      <c r="O32" s="475"/>
      <c r="P32" s="475"/>
      <c r="Q32" s="475"/>
      <c r="R32" s="475"/>
      <c r="S32" s="475"/>
      <c r="T32" s="475"/>
      <c r="U32" s="475"/>
      <c r="V32" s="475"/>
      <c r="W32" s="475"/>
      <c r="X32" s="475"/>
      <c r="Y32" s="475"/>
      <c r="Z32" s="475"/>
      <c r="AA32" s="475"/>
      <c r="AB32" s="475"/>
      <c r="AC32" s="475"/>
      <c r="AD32" s="475"/>
      <c r="AE32" s="475"/>
      <c r="AF32" s="475"/>
    </row>
    <row r="33" spans="1:32" s="41" customFormat="1" ht="50.25" customHeight="1" x14ac:dyDescent="0.2">
      <c r="A33" s="305">
        <v>28</v>
      </c>
      <c r="B33" s="202" t="s">
        <v>376</v>
      </c>
      <c r="C33" s="166"/>
      <c r="D33" s="56" t="s">
        <v>367</v>
      </c>
      <c r="E33" s="57" t="s">
        <v>589</v>
      </c>
      <c r="F33" s="464" t="s">
        <v>3360</v>
      </c>
      <c r="G33" s="375" t="s">
        <v>653</v>
      </c>
      <c r="H33" s="165" t="s">
        <v>1610</v>
      </c>
      <c r="I33" s="228" t="s">
        <v>2321</v>
      </c>
      <c r="J33" s="60">
        <v>190</v>
      </c>
      <c r="K33" s="475"/>
      <c r="L33" s="475"/>
      <c r="M33" s="475"/>
      <c r="N33" s="475"/>
      <c r="O33" s="475"/>
      <c r="P33" s="475"/>
      <c r="Q33" s="475"/>
      <c r="R33" s="475"/>
      <c r="S33" s="475"/>
      <c r="T33" s="475"/>
      <c r="U33" s="475"/>
      <c r="V33" s="475"/>
      <c r="W33" s="475"/>
      <c r="X33" s="475"/>
      <c r="Y33" s="475"/>
      <c r="Z33" s="475"/>
      <c r="AA33" s="475"/>
      <c r="AB33" s="475"/>
      <c r="AC33" s="475"/>
      <c r="AD33" s="475"/>
      <c r="AE33" s="475"/>
      <c r="AF33" s="475"/>
    </row>
    <row r="34" spans="1:32" s="41" customFormat="1" ht="50.25" customHeight="1" x14ac:dyDescent="0.2">
      <c r="A34" s="305">
        <v>29</v>
      </c>
      <c r="B34" s="202" t="s">
        <v>377</v>
      </c>
      <c r="C34" s="166"/>
      <c r="D34" s="56" t="s">
        <v>367</v>
      </c>
      <c r="E34" s="57" t="s">
        <v>909</v>
      </c>
      <c r="F34" s="464" t="s">
        <v>3360</v>
      </c>
      <c r="G34" s="375" t="s">
        <v>908</v>
      </c>
      <c r="H34" s="165" t="s">
        <v>1610</v>
      </c>
      <c r="I34" s="228" t="s">
        <v>2602</v>
      </c>
      <c r="J34" s="60">
        <v>120</v>
      </c>
      <c r="K34" s="475"/>
      <c r="L34" s="475"/>
      <c r="M34" s="475"/>
      <c r="N34" s="475"/>
      <c r="O34" s="475"/>
      <c r="P34" s="475"/>
      <c r="Q34" s="475"/>
      <c r="R34" s="475"/>
      <c r="S34" s="475"/>
      <c r="T34" s="475"/>
      <c r="U34" s="475"/>
      <c r="V34" s="475"/>
      <c r="W34" s="475"/>
      <c r="X34" s="475"/>
      <c r="Y34" s="475"/>
      <c r="Z34" s="475"/>
      <c r="AA34" s="475"/>
      <c r="AB34" s="475"/>
      <c r="AC34" s="475"/>
      <c r="AD34" s="475"/>
      <c r="AE34" s="475"/>
      <c r="AF34" s="475"/>
    </row>
    <row r="35" spans="1:32" s="41" customFormat="1" ht="50.25" customHeight="1" x14ac:dyDescent="0.2">
      <c r="A35" s="305">
        <v>30</v>
      </c>
      <c r="B35" s="202" t="s">
        <v>378</v>
      </c>
      <c r="C35" s="166"/>
      <c r="D35" s="56" t="s">
        <v>367</v>
      </c>
      <c r="E35" s="57" t="s">
        <v>909</v>
      </c>
      <c r="F35" s="464" t="s">
        <v>3360</v>
      </c>
      <c r="G35" s="375" t="s">
        <v>908</v>
      </c>
      <c r="H35" s="165" t="s">
        <v>1610</v>
      </c>
      <c r="I35" s="228" t="s">
        <v>2602</v>
      </c>
      <c r="J35" s="60">
        <v>30</v>
      </c>
      <c r="K35" s="475"/>
      <c r="L35" s="475"/>
      <c r="M35" s="475"/>
      <c r="N35" s="475"/>
      <c r="O35" s="475"/>
      <c r="P35" s="475"/>
      <c r="Q35" s="475"/>
      <c r="R35" s="475"/>
      <c r="S35" s="475"/>
      <c r="T35" s="475"/>
      <c r="U35" s="475"/>
      <c r="V35" s="475"/>
      <c r="W35" s="475"/>
      <c r="X35" s="475"/>
      <c r="Y35" s="475"/>
      <c r="Z35" s="475"/>
      <c r="AA35" s="475"/>
      <c r="AB35" s="475"/>
      <c r="AC35" s="475"/>
      <c r="AD35" s="475"/>
      <c r="AE35" s="475"/>
      <c r="AF35" s="475"/>
    </row>
    <row r="36" spans="1:32" s="41" customFormat="1" ht="50.25" customHeight="1" x14ac:dyDescent="0.2">
      <c r="A36" s="305">
        <v>31</v>
      </c>
      <c r="B36" s="202" t="s">
        <v>379</v>
      </c>
      <c r="C36" s="166"/>
      <c r="D36" s="56" t="s">
        <v>367</v>
      </c>
      <c r="E36" s="57" t="s">
        <v>1502</v>
      </c>
      <c r="F36" s="464" t="s">
        <v>3360</v>
      </c>
      <c r="G36" s="375" t="s">
        <v>1051</v>
      </c>
      <c r="H36" s="165" t="s">
        <v>1610</v>
      </c>
      <c r="I36" s="228" t="s">
        <v>2937</v>
      </c>
      <c r="J36" s="60">
        <v>140</v>
      </c>
      <c r="K36" s="475"/>
      <c r="L36" s="475"/>
      <c r="M36" s="475"/>
      <c r="N36" s="475"/>
      <c r="O36" s="475"/>
      <c r="P36" s="475"/>
      <c r="Q36" s="475"/>
      <c r="R36" s="475"/>
      <c r="S36" s="475"/>
      <c r="T36" s="475"/>
      <c r="U36" s="475"/>
      <c r="V36" s="475"/>
      <c r="W36" s="475"/>
      <c r="X36" s="475"/>
      <c r="Y36" s="475"/>
      <c r="Z36" s="475"/>
      <c r="AA36" s="475"/>
      <c r="AB36" s="475"/>
      <c r="AC36" s="475"/>
      <c r="AD36" s="475"/>
      <c r="AE36" s="475"/>
      <c r="AF36" s="475"/>
    </row>
    <row r="37" spans="1:32" s="41" customFormat="1" ht="50.25" customHeight="1" x14ac:dyDescent="0.2">
      <c r="A37" s="305">
        <v>32</v>
      </c>
      <c r="B37" s="202" t="s">
        <v>380</v>
      </c>
      <c r="C37" s="166"/>
      <c r="D37" s="56" t="s">
        <v>367</v>
      </c>
      <c r="E37" s="57" t="s">
        <v>1585</v>
      </c>
      <c r="F37" s="464" t="s">
        <v>3360</v>
      </c>
      <c r="G37" s="375" t="s">
        <v>1051</v>
      </c>
      <c r="H37" s="165" t="s">
        <v>1610</v>
      </c>
      <c r="I37" s="228" t="s">
        <v>2937</v>
      </c>
      <c r="J37" s="60">
        <v>60</v>
      </c>
      <c r="K37" s="475"/>
      <c r="L37" s="475"/>
      <c r="M37" s="475"/>
      <c r="N37" s="475"/>
      <c r="O37" s="475"/>
      <c r="P37" s="475"/>
      <c r="Q37" s="475"/>
      <c r="R37" s="475"/>
      <c r="S37" s="475"/>
      <c r="T37" s="475"/>
      <c r="U37" s="475"/>
      <c r="V37" s="475"/>
      <c r="W37" s="475"/>
      <c r="X37" s="475"/>
      <c r="Y37" s="475"/>
      <c r="Z37" s="475"/>
      <c r="AA37" s="475"/>
      <c r="AB37" s="475"/>
      <c r="AC37" s="475"/>
      <c r="AD37" s="475"/>
      <c r="AE37" s="475"/>
      <c r="AF37" s="475"/>
    </row>
    <row r="38" spans="1:32" s="41" customFormat="1" ht="50.25" customHeight="1" x14ac:dyDescent="0.2">
      <c r="A38" s="305">
        <v>33</v>
      </c>
      <c r="B38" s="202" t="s">
        <v>903</v>
      </c>
      <c r="C38" s="166"/>
      <c r="D38" s="56" t="s">
        <v>367</v>
      </c>
      <c r="E38" s="57" t="s">
        <v>322</v>
      </c>
      <c r="F38" s="464" t="s">
        <v>3360</v>
      </c>
      <c r="G38" s="375" t="s">
        <v>1135</v>
      </c>
      <c r="H38" s="165" t="s">
        <v>1610</v>
      </c>
      <c r="I38" s="51" t="s">
        <v>740</v>
      </c>
      <c r="J38" s="60">
        <v>250</v>
      </c>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1:32" s="41" customFormat="1" ht="50.25" customHeight="1" x14ac:dyDescent="0.2">
      <c r="A39" s="305">
        <v>34</v>
      </c>
      <c r="B39" s="202" t="s">
        <v>904</v>
      </c>
      <c r="C39" s="166"/>
      <c r="D39" s="56" t="s">
        <v>367</v>
      </c>
      <c r="E39" s="57" t="s">
        <v>323</v>
      </c>
      <c r="F39" s="464" t="s">
        <v>3360</v>
      </c>
      <c r="G39" s="375" t="s">
        <v>1135</v>
      </c>
      <c r="H39" s="51" t="s">
        <v>1610</v>
      </c>
      <c r="I39" s="51" t="s">
        <v>740</v>
      </c>
      <c r="J39" s="60">
        <v>287</v>
      </c>
      <c r="K39" s="475"/>
      <c r="L39" s="475"/>
      <c r="M39" s="475"/>
      <c r="N39" s="475"/>
      <c r="O39" s="475"/>
      <c r="P39" s="475"/>
      <c r="Q39" s="475"/>
      <c r="R39" s="475"/>
      <c r="S39" s="475"/>
      <c r="T39" s="475"/>
      <c r="U39" s="475"/>
      <c r="V39" s="475"/>
      <c r="W39" s="475"/>
      <c r="X39" s="475"/>
      <c r="Y39" s="475"/>
      <c r="Z39" s="475"/>
      <c r="AA39" s="475"/>
      <c r="AB39" s="475"/>
      <c r="AC39" s="475"/>
      <c r="AD39" s="475"/>
      <c r="AE39" s="475"/>
      <c r="AF39" s="475"/>
    </row>
    <row r="40" spans="1:32" s="41" customFormat="1" ht="52.5" customHeight="1" x14ac:dyDescent="0.2">
      <c r="A40" s="305">
        <v>35</v>
      </c>
      <c r="B40" s="238" t="s">
        <v>2680</v>
      </c>
      <c r="C40" s="234" t="s">
        <v>1998</v>
      </c>
      <c r="D40" s="57" t="s">
        <v>586</v>
      </c>
      <c r="E40" s="61" t="s">
        <v>2705</v>
      </c>
      <c r="F40" s="464" t="s">
        <v>3360</v>
      </c>
      <c r="G40" s="53" t="s">
        <v>471</v>
      </c>
      <c r="H40" s="53" t="s">
        <v>797</v>
      </c>
      <c r="I40" s="235" t="s">
        <v>363</v>
      </c>
      <c r="J40" s="60">
        <v>64</v>
      </c>
      <c r="K40" s="475"/>
      <c r="L40" s="475"/>
      <c r="M40" s="475"/>
      <c r="N40" s="475"/>
      <c r="O40" s="475"/>
      <c r="P40" s="475"/>
      <c r="Q40" s="475"/>
      <c r="R40" s="475"/>
      <c r="S40" s="475"/>
      <c r="T40" s="475"/>
      <c r="U40" s="475"/>
      <c r="V40" s="475"/>
      <c r="W40" s="475"/>
      <c r="X40" s="475"/>
      <c r="Y40" s="475"/>
      <c r="Z40" s="475"/>
      <c r="AA40" s="475"/>
      <c r="AB40" s="475"/>
      <c r="AC40" s="475"/>
      <c r="AD40" s="475"/>
      <c r="AE40" s="475"/>
      <c r="AF40" s="475"/>
    </row>
    <row r="41" spans="1:32" s="41" customFormat="1" ht="50.25" customHeight="1" x14ac:dyDescent="0.2">
      <c r="A41" s="305">
        <v>36</v>
      </c>
      <c r="B41" s="262" t="s">
        <v>1151</v>
      </c>
      <c r="C41" s="261" t="s">
        <v>1999</v>
      </c>
      <c r="D41" s="57" t="s">
        <v>94</v>
      </c>
      <c r="E41" s="61" t="s">
        <v>538</v>
      </c>
      <c r="F41" s="464" t="s">
        <v>3360</v>
      </c>
      <c r="G41" s="53" t="s">
        <v>3060</v>
      </c>
      <c r="H41" s="261" t="s">
        <v>1057</v>
      </c>
      <c r="I41" s="51"/>
      <c r="J41" s="60">
        <v>400</v>
      </c>
      <c r="K41" s="475"/>
      <c r="L41" s="475"/>
      <c r="M41" s="475"/>
      <c r="N41" s="475"/>
      <c r="O41" s="475"/>
      <c r="P41" s="475"/>
      <c r="Q41" s="475"/>
      <c r="R41" s="475"/>
      <c r="S41" s="475"/>
      <c r="T41" s="475"/>
      <c r="U41" s="475"/>
      <c r="V41" s="475"/>
      <c r="W41" s="475"/>
      <c r="X41" s="475"/>
      <c r="Y41" s="475"/>
      <c r="Z41" s="475"/>
      <c r="AA41" s="475"/>
      <c r="AB41" s="475"/>
      <c r="AC41" s="475"/>
      <c r="AD41" s="475"/>
      <c r="AE41" s="475"/>
      <c r="AF41" s="475"/>
    </row>
    <row r="42" spans="1:32" s="41" customFormat="1" ht="51" customHeight="1" x14ac:dyDescent="0.2">
      <c r="A42" s="305">
        <v>37</v>
      </c>
      <c r="B42" s="238" t="s">
        <v>2679</v>
      </c>
      <c r="C42" s="234" t="s">
        <v>2000</v>
      </c>
      <c r="D42" s="57" t="s">
        <v>1152</v>
      </c>
      <c r="E42" s="61" t="s">
        <v>369</v>
      </c>
      <c r="F42" s="464" t="s">
        <v>3360</v>
      </c>
      <c r="G42" s="53" t="s">
        <v>471</v>
      </c>
      <c r="H42" s="53" t="s">
        <v>797</v>
      </c>
      <c r="I42" s="235" t="s">
        <v>363</v>
      </c>
      <c r="J42" s="60">
        <v>50</v>
      </c>
      <c r="K42" s="475"/>
      <c r="L42" s="475"/>
      <c r="M42" s="475"/>
      <c r="N42" s="475"/>
      <c r="O42" s="475"/>
      <c r="P42" s="475"/>
      <c r="Q42" s="475"/>
      <c r="R42" s="475"/>
      <c r="S42" s="475"/>
      <c r="T42" s="475"/>
      <c r="U42" s="475"/>
      <c r="V42" s="475"/>
      <c r="W42" s="475"/>
      <c r="X42" s="475"/>
      <c r="Y42" s="475"/>
      <c r="Z42" s="475"/>
      <c r="AA42" s="475"/>
      <c r="AB42" s="475"/>
      <c r="AC42" s="475"/>
      <c r="AD42" s="475"/>
      <c r="AE42" s="475"/>
      <c r="AF42" s="475"/>
    </row>
    <row r="43" spans="1:32" s="41" customFormat="1" ht="72" customHeight="1" x14ac:dyDescent="0.2">
      <c r="A43" s="304">
        <v>38</v>
      </c>
      <c r="B43" s="248" t="s">
        <v>2060</v>
      </c>
      <c r="C43" s="89" t="s">
        <v>2061</v>
      </c>
      <c r="D43" s="373" t="s">
        <v>2062</v>
      </c>
      <c r="E43" s="61"/>
      <c r="F43" s="617" t="s">
        <v>3360</v>
      </c>
      <c r="G43" s="126" t="s">
        <v>2443</v>
      </c>
      <c r="H43" s="634" t="s">
        <v>2079</v>
      </c>
      <c r="I43" s="229" t="s">
        <v>2604</v>
      </c>
      <c r="J43" s="499">
        <v>964</v>
      </c>
      <c r="K43" s="475"/>
      <c r="L43" s="475"/>
      <c r="M43" s="475"/>
      <c r="N43" s="475"/>
      <c r="O43" s="475"/>
      <c r="P43" s="475"/>
      <c r="Q43" s="475"/>
      <c r="R43" s="475"/>
      <c r="S43" s="475"/>
      <c r="T43" s="475"/>
      <c r="U43" s="475"/>
      <c r="V43" s="475"/>
      <c r="W43" s="475"/>
      <c r="X43" s="475"/>
      <c r="Y43" s="475"/>
      <c r="Z43" s="475"/>
      <c r="AA43" s="475"/>
      <c r="AB43" s="475"/>
      <c r="AC43" s="475"/>
      <c r="AD43" s="475"/>
      <c r="AE43" s="475"/>
      <c r="AF43" s="475"/>
    </row>
    <row r="44" spans="1:32" s="41" customFormat="1" ht="38.25" customHeight="1" x14ac:dyDescent="0.2">
      <c r="A44" s="302"/>
      <c r="B44" s="249"/>
      <c r="C44" s="80"/>
      <c r="D44" s="63"/>
      <c r="E44" s="42" t="s">
        <v>2148</v>
      </c>
      <c r="F44" s="617"/>
      <c r="G44" s="375" t="s">
        <v>2063</v>
      </c>
      <c r="H44" s="635"/>
      <c r="I44" s="242"/>
      <c r="J44" s="500"/>
      <c r="K44" s="475"/>
      <c r="L44" s="475"/>
      <c r="M44" s="475"/>
      <c r="N44" s="475"/>
      <c r="O44" s="475"/>
      <c r="P44" s="475"/>
      <c r="Q44" s="475"/>
      <c r="R44" s="475"/>
      <c r="S44" s="475"/>
      <c r="T44" s="475"/>
      <c r="U44" s="475"/>
      <c r="V44" s="475"/>
      <c r="W44" s="475"/>
      <c r="X44" s="475"/>
      <c r="Y44" s="475"/>
      <c r="Z44" s="475"/>
      <c r="AA44" s="475"/>
      <c r="AB44" s="475"/>
      <c r="AC44" s="475"/>
      <c r="AD44" s="475"/>
      <c r="AE44" s="475"/>
      <c r="AF44" s="475"/>
    </row>
    <row r="45" spans="1:32" s="41" customFormat="1" ht="42" customHeight="1" x14ac:dyDescent="0.2">
      <c r="A45" s="302"/>
      <c r="B45" s="249"/>
      <c r="C45" s="80"/>
      <c r="D45" s="63"/>
      <c r="E45" s="42" t="s">
        <v>2064</v>
      </c>
      <c r="F45" s="617"/>
      <c r="G45" s="375" t="s">
        <v>2065</v>
      </c>
      <c r="H45" s="635"/>
      <c r="I45" s="242"/>
      <c r="J45" s="500"/>
      <c r="K45" s="475"/>
      <c r="L45" s="475"/>
      <c r="M45" s="475"/>
      <c r="N45" s="475"/>
      <c r="O45" s="475"/>
      <c r="P45" s="475"/>
      <c r="Q45" s="475"/>
      <c r="R45" s="475"/>
      <c r="S45" s="475"/>
      <c r="T45" s="475"/>
      <c r="U45" s="475"/>
      <c r="V45" s="475"/>
      <c r="W45" s="475"/>
      <c r="X45" s="475"/>
      <c r="Y45" s="475"/>
      <c r="Z45" s="475"/>
      <c r="AA45" s="475"/>
      <c r="AB45" s="475"/>
      <c r="AC45" s="475"/>
      <c r="AD45" s="475"/>
      <c r="AE45" s="475"/>
      <c r="AF45" s="475"/>
    </row>
    <row r="46" spans="1:32" s="41" customFormat="1" ht="30.75" customHeight="1" x14ac:dyDescent="0.2">
      <c r="A46" s="302"/>
      <c r="B46" s="249"/>
      <c r="C46" s="80"/>
      <c r="D46" s="63"/>
      <c r="E46" s="42" t="s">
        <v>2066</v>
      </c>
      <c r="F46" s="617"/>
      <c r="G46" s="375" t="s">
        <v>394</v>
      </c>
      <c r="H46" s="635"/>
      <c r="I46" s="242"/>
      <c r="J46" s="500"/>
      <c r="K46" s="475"/>
      <c r="L46" s="475"/>
      <c r="M46" s="475"/>
      <c r="N46" s="475"/>
      <c r="O46" s="475"/>
      <c r="P46" s="475"/>
      <c r="Q46" s="475"/>
      <c r="R46" s="475"/>
      <c r="S46" s="475"/>
      <c r="T46" s="475"/>
      <c r="U46" s="475"/>
      <c r="V46" s="475"/>
      <c r="W46" s="475"/>
      <c r="X46" s="475"/>
      <c r="Y46" s="475"/>
      <c r="Z46" s="475"/>
      <c r="AA46" s="475"/>
      <c r="AB46" s="475"/>
      <c r="AC46" s="475"/>
      <c r="AD46" s="475"/>
      <c r="AE46" s="475"/>
      <c r="AF46" s="475"/>
    </row>
    <row r="47" spans="1:32" s="41" customFormat="1" ht="51.75" customHeight="1" x14ac:dyDescent="0.2">
      <c r="A47" s="302"/>
      <c r="B47" s="249"/>
      <c r="C47" s="80"/>
      <c r="D47" s="63"/>
      <c r="E47" s="42" t="s">
        <v>2067</v>
      </c>
      <c r="F47" s="617"/>
      <c r="G47" s="375" t="s">
        <v>791</v>
      </c>
      <c r="H47" s="635"/>
      <c r="I47" s="242"/>
      <c r="J47" s="500"/>
      <c r="K47" s="475"/>
      <c r="L47" s="475"/>
      <c r="M47" s="475"/>
      <c r="N47" s="475"/>
      <c r="O47" s="475"/>
      <c r="P47" s="475"/>
      <c r="Q47" s="475"/>
      <c r="R47" s="475"/>
      <c r="S47" s="475"/>
      <c r="T47" s="475"/>
      <c r="U47" s="475"/>
      <c r="V47" s="475"/>
      <c r="W47" s="475"/>
      <c r="X47" s="475"/>
      <c r="Y47" s="475"/>
      <c r="Z47" s="475"/>
      <c r="AA47" s="475"/>
      <c r="AB47" s="475"/>
      <c r="AC47" s="475"/>
      <c r="AD47" s="475"/>
      <c r="AE47" s="475"/>
      <c r="AF47" s="475"/>
    </row>
    <row r="48" spans="1:32" s="41" customFormat="1" ht="51" customHeight="1" x14ac:dyDescent="0.2">
      <c r="A48" s="302"/>
      <c r="B48" s="249"/>
      <c r="C48" s="80"/>
      <c r="D48" s="63"/>
      <c r="E48" s="42" t="s">
        <v>2068</v>
      </c>
      <c r="F48" s="617"/>
      <c r="G48" s="375" t="s">
        <v>676</v>
      </c>
      <c r="H48" s="635"/>
      <c r="I48" s="242"/>
      <c r="J48" s="500"/>
      <c r="K48" s="475"/>
      <c r="L48" s="475"/>
      <c r="M48" s="475"/>
      <c r="N48" s="475"/>
      <c r="O48" s="475"/>
      <c r="P48" s="475"/>
      <c r="Q48" s="475"/>
      <c r="R48" s="475"/>
      <c r="S48" s="475"/>
      <c r="T48" s="475"/>
      <c r="U48" s="475"/>
      <c r="V48" s="475"/>
      <c r="W48" s="475"/>
      <c r="X48" s="475"/>
      <c r="Y48" s="475"/>
      <c r="Z48" s="475"/>
      <c r="AA48" s="475"/>
      <c r="AB48" s="475"/>
      <c r="AC48" s="475"/>
      <c r="AD48" s="475"/>
      <c r="AE48" s="475"/>
      <c r="AF48" s="475"/>
    </row>
    <row r="49" spans="1:32" s="41" customFormat="1" ht="51.75" customHeight="1" x14ac:dyDescent="0.2">
      <c r="A49" s="302"/>
      <c r="B49" s="249"/>
      <c r="C49" s="80"/>
      <c r="D49" s="63"/>
      <c r="E49" s="42" t="s">
        <v>2069</v>
      </c>
      <c r="F49" s="617"/>
      <c r="G49" s="375" t="s">
        <v>1091</v>
      </c>
      <c r="H49" s="635"/>
      <c r="I49" s="242"/>
      <c r="J49" s="500"/>
      <c r="K49" s="475"/>
      <c r="L49" s="475"/>
      <c r="M49" s="475"/>
      <c r="N49" s="475"/>
      <c r="O49" s="475"/>
      <c r="P49" s="475"/>
      <c r="Q49" s="475"/>
      <c r="R49" s="475"/>
      <c r="S49" s="475"/>
      <c r="T49" s="475"/>
      <c r="U49" s="475"/>
      <c r="V49" s="475"/>
      <c r="W49" s="475"/>
      <c r="X49" s="475"/>
      <c r="Y49" s="475"/>
      <c r="Z49" s="475"/>
      <c r="AA49" s="475"/>
      <c r="AB49" s="475"/>
      <c r="AC49" s="475"/>
      <c r="AD49" s="475"/>
      <c r="AE49" s="475"/>
      <c r="AF49" s="475"/>
    </row>
    <row r="50" spans="1:32" s="41" customFormat="1" ht="55.5" customHeight="1" x14ac:dyDescent="0.2">
      <c r="A50" s="303"/>
      <c r="B50" s="250"/>
      <c r="C50" s="81"/>
      <c r="D50" s="64"/>
      <c r="E50" s="42" t="s">
        <v>2070</v>
      </c>
      <c r="F50" s="617"/>
      <c r="G50" s="375" t="s">
        <v>1150</v>
      </c>
      <c r="H50" s="636"/>
      <c r="I50" s="241"/>
      <c r="J50" s="500"/>
      <c r="K50" s="475"/>
      <c r="L50" s="475"/>
      <c r="M50" s="475"/>
      <c r="N50" s="475"/>
      <c r="O50" s="475"/>
      <c r="P50" s="475"/>
      <c r="Q50" s="475"/>
      <c r="R50" s="475"/>
      <c r="S50" s="475"/>
      <c r="T50" s="475"/>
      <c r="U50" s="475"/>
      <c r="V50" s="475"/>
      <c r="W50" s="475"/>
      <c r="X50" s="475"/>
      <c r="Y50" s="475"/>
      <c r="Z50" s="475"/>
      <c r="AA50" s="475"/>
      <c r="AB50" s="475"/>
      <c r="AC50" s="475"/>
      <c r="AD50" s="475"/>
      <c r="AE50" s="475"/>
      <c r="AF50" s="475"/>
    </row>
    <row r="51" spans="1:32" s="41" customFormat="1" ht="35.25" customHeight="1" x14ac:dyDescent="0.2">
      <c r="A51" s="304">
        <v>39</v>
      </c>
      <c r="B51" s="248" t="s">
        <v>2605</v>
      </c>
      <c r="C51" s="235" t="s">
        <v>2542</v>
      </c>
      <c r="D51" s="251" t="s">
        <v>2543</v>
      </c>
      <c r="E51" s="42"/>
      <c r="F51" s="611" t="s">
        <v>3360</v>
      </c>
      <c r="G51" s="100" t="s">
        <v>427</v>
      </c>
      <c r="H51" s="611" t="s">
        <v>2077</v>
      </c>
      <c r="I51" s="611" t="s">
        <v>2604</v>
      </c>
      <c r="J51" s="630">
        <v>1436.5</v>
      </c>
      <c r="K51" s="475"/>
      <c r="L51" s="475"/>
      <c r="M51" s="475"/>
      <c r="N51" s="475"/>
      <c r="O51" s="475"/>
      <c r="P51" s="475"/>
      <c r="Q51" s="475"/>
      <c r="R51" s="475"/>
      <c r="S51" s="475"/>
      <c r="T51" s="475"/>
      <c r="U51" s="475"/>
      <c r="V51" s="475"/>
      <c r="W51" s="475"/>
      <c r="X51" s="475"/>
      <c r="Y51" s="475"/>
      <c r="Z51" s="475"/>
      <c r="AA51" s="475"/>
      <c r="AB51" s="475"/>
      <c r="AC51" s="475"/>
      <c r="AD51" s="475"/>
      <c r="AE51" s="475"/>
      <c r="AF51" s="475"/>
    </row>
    <row r="52" spans="1:32" s="41" customFormat="1" ht="75" customHeight="1" x14ac:dyDescent="0.2">
      <c r="A52" s="302"/>
      <c r="B52" s="249"/>
      <c r="C52" s="80"/>
      <c r="D52" s="42" t="s">
        <v>982</v>
      </c>
      <c r="E52" s="42" t="s">
        <v>1085</v>
      </c>
      <c r="F52" s="621"/>
      <c r="G52" s="375" t="s">
        <v>1278</v>
      </c>
      <c r="H52" s="621"/>
      <c r="I52" s="621"/>
      <c r="J52" s="630"/>
      <c r="K52" s="475"/>
      <c r="L52" s="475"/>
      <c r="M52" s="475"/>
      <c r="N52" s="475"/>
      <c r="O52" s="475"/>
      <c r="P52" s="475"/>
      <c r="Q52" s="475"/>
      <c r="R52" s="475"/>
      <c r="S52" s="475"/>
      <c r="T52" s="475"/>
      <c r="U52" s="475"/>
      <c r="V52" s="475"/>
      <c r="W52" s="475"/>
      <c r="X52" s="475"/>
      <c r="Y52" s="475"/>
      <c r="Z52" s="475"/>
      <c r="AA52" s="475"/>
      <c r="AB52" s="475"/>
      <c r="AC52" s="475"/>
      <c r="AD52" s="475"/>
      <c r="AE52" s="475"/>
      <c r="AF52" s="475"/>
    </row>
    <row r="53" spans="1:32" s="41" customFormat="1" ht="63" customHeight="1" x14ac:dyDescent="0.2">
      <c r="A53" s="302"/>
      <c r="B53" s="249"/>
      <c r="C53" s="80"/>
      <c r="D53" s="42" t="s">
        <v>1551</v>
      </c>
      <c r="E53" s="42" t="s">
        <v>576</v>
      </c>
      <c r="F53" s="621"/>
      <c r="G53" s="375" t="s">
        <v>1389</v>
      </c>
      <c r="H53" s="621"/>
      <c r="I53" s="621"/>
      <c r="J53" s="630"/>
      <c r="K53" s="475"/>
      <c r="L53" s="475"/>
      <c r="M53" s="475"/>
      <c r="N53" s="475"/>
      <c r="O53" s="475"/>
      <c r="P53" s="475"/>
      <c r="Q53" s="475"/>
      <c r="R53" s="475"/>
      <c r="S53" s="475"/>
      <c r="T53" s="475"/>
      <c r="U53" s="475"/>
      <c r="V53" s="475"/>
      <c r="W53" s="475"/>
      <c r="X53" s="475"/>
      <c r="Y53" s="475"/>
      <c r="Z53" s="475"/>
      <c r="AA53" s="475"/>
      <c r="AB53" s="475"/>
      <c r="AC53" s="475"/>
      <c r="AD53" s="475"/>
      <c r="AE53" s="475"/>
      <c r="AF53" s="475"/>
    </row>
    <row r="54" spans="1:32" s="41" customFormat="1" ht="61.5" customHeight="1" x14ac:dyDescent="0.2">
      <c r="A54" s="302"/>
      <c r="B54" s="249"/>
      <c r="C54" s="80"/>
      <c r="D54" s="42" t="s">
        <v>469</v>
      </c>
      <c r="E54" s="42" t="s">
        <v>577</v>
      </c>
      <c r="F54" s="621"/>
      <c r="G54" s="375" t="s">
        <v>1438</v>
      </c>
      <c r="H54" s="621"/>
      <c r="I54" s="621"/>
      <c r="J54" s="630"/>
      <c r="K54" s="475"/>
      <c r="L54" s="475"/>
      <c r="M54" s="475"/>
      <c r="N54" s="475"/>
      <c r="O54" s="475"/>
      <c r="P54" s="475"/>
      <c r="Q54" s="475"/>
      <c r="R54" s="475"/>
      <c r="S54" s="475"/>
      <c r="T54" s="475"/>
      <c r="U54" s="475"/>
      <c r="V54" s="475"/>
      <c r="W54" s="475"/>
      <c r="X54" s="475"/>
      <c r="Y54" s="475"/>
      <c r="Z54" s="475"/>
      <c r="AA54" s="475"/>
      <c r="AB54" s="475"/>
      <c r="AC54" s="475"/>
      <c r="AD54" s="475"/>
      <c r="AE54" s="475"/>
      <c r="AF54" s="475"/>
    </row>
    <row r="55" spans="1:32" s="41" customFormat="1" ht="51" customHeight="1" x14ac:dyDescent="0.2">
      <c r="A55" s="302"/>
      <c r="B55" s="249"/>
      <c r="C55" s="80"/>
      <c r="D55" s="42" t="s">
        <v>1055</v>
      </c>
      <c r="E55" s="42" t="s">
        <v>184</v>
      </c>
      <c r="F55" s="621"/>
      <c r="G55" s="375" t="s">
        <v>635</v>
      </c>
      <c r="H55" s="621"/>
      <c r="I55" s="621"/>
      <c r="J55" s="630"/>
      <c r="K55" s="475"/>
      <c r="L55" s="475"/>
      <c r="M55" s="475"/>
      <c r="N55" s="475"/>
      <c r="O55" s="475"/>
      <c r="P55" s="475"/>
      <c r="Q55" s="475"/>
      <c r="R55" s="475"/>
      <c r="S55" s="475"/>
      <c r="T55" s="475"/>
      <c r="U55" s="475"/>
      <c r="V55" s="475"/>
      <c r="W55" s="475"/>
      <c r="X55" s="475"/>
      <c r="Y55" s="475"/>
      <c r="Z55" s="475"/>
      <c r="AA55" s="475"/>
      <c r="AB55" s="475"/>
      <c r="AC55" s="475"/>
      <c r="AD55" s="475"/>
      <c r="AE55" s="475"/>
      <c r="AF55" s="475"/>
    </row>
    <row r="56" spans="1:32" s="41" customFormat="1" ht="60.75" customHeight="1" x14ac:dyDescent="0.2">
      <c r="A56" s="302"/>
      <c r="B56" s="249"/>
      <c r="C56" s="80"/>
      <c r="D56" s="42" t="s">
        <v>1056</v>
      </c>
      <c r="E56" s="42" t="s">
        <v>1556</v>
      </c>
      <c r="F56" s="621"/>
      <c r="G56" s="375" t="s">
        <v>487</v>
      </c>
      <c r="H56" s="621"/>
      <c r="I56" s="621"/>
      <c r="J56" s="630"/>
      <c r="K56" s="475"/>
      <c r="L56" s="475"/>
      <c r="M56" s="475"/>
      <c r="N56" s="475"/>
      <c r="O56" s="475"/>
      <c r="P56" s="475"/>
      <c r="Q56" s="475"/>
      <c r="R56" s="475"/>
      <c r="S56" s="475"/>
      <c r="T56" s="475"/>
      <c r="U56" s="475"/>
      <c r="V56" s="475"/>
      <c r="W56" s="475"/>
      <c r="X56" s="475"/>
      <c r="Y56" s="475"/>
      <c r="Z56" s="475"/>
      <c r="AA56" s="475"/>
      <c r="AB56" s="475"/>
      <c r="AC56" s="475"/>
      <c r="AD56" s="475"/>
      <c r="AE56" s="475"/>
      <c r="AF56" s="475"/>
    </row>
    <row r="57" spans="1:32" s="41" customFormat="1" ht="63.75" customHeight="1" x14ac:dyDescent="0.2">
      <c r="A57" s="302"/>
      <c r="B57" s="249"/>
      <c r="C57" s="80"/>
      <c r="D57" s="42" t="s">
        <v>922</v>
      </c>
      <c r="E57" s="42" t="s">
        <v>117</v>
      </c>
      <c r="F57" s="621"/>
      <c r="G57" s="375" t="s">
        <v>36</v>
      </c>
      <c r="H57" s="621"/>
      <c r="I57" s="621"/>
      <c r="J57" s="630"/>
      <c r="K57" s="475"/>
      <c r="L57" s="475"/>
      <c r="M57" s="475"/>
      <c r="N57" s="475"/>
      <c r="O57" s="475"/>
      <c r="P57" s="475"/>
      <c r="Q57" s="475"/>
      <c r="R57" s="475"/>
      <c r="S57" s="475"/>
      <c r="T57" s="475"/>
      <c r="U57" s="475"/>
      <c r="V57" s="475"/>
      <c r="W57" s="475"/>
      <c r="X57" s="475"/>
      <c r="Y57" s="475"/>
      <c r="Z57" s="475"/>
      <c r="AA57" s="475"/>
      <c r="AB57" s="475"/>
      <c r="AC57" s="475"/>
      <c r="AD57" s="475"/>
      <c r="AE57" s="475"/>
      <c r="AF57" s="475"/>
    </row>
    <row r="58" spans="1:32" s="41" customFormat="1" ht="51" customHeight="1" x14ac:dyDescent="0.2">
      <c r="A58" s="302"/>
      <c r="B58" s="249"/>
      <c r="C58" s="80"/>
      <c r="D58" s="42" t="s">
        <v>1237</v>
      </c>
      <c r="E58" s="42" t="s">
        <v>657</v>
      </c>
      <c r="F58" s="621"/>
      <c r="G58" s="375" t="s">
        <v>306</v>
      </c>
      <c r="H58" s="621"/>
      <c r="I58" s="621"/>
      <c r="J58" s="630"/>
      <c r="K58" s="475"/>
      <c r="L58" s="475"/>
      <c r="M58" s="475"/>
      <c r="N58" s="475"/>
      <c r="O58" s="475"/>
      <c r="P58" s="475"/>
      <c r="Q58" s="475"/>
      <c r="R58" s="475"/>
      <c r="S58" s="475"/>
      <c r="T58" s="475"/>
      <c r="U58" s="475"/>
      <c r="V58" s="475"/>
      <c r="W58" s="475"/>
      <c r="X58" s="475"/>
      <c r="Y58" s="475"/>
      <c r="Z58" s="475"/>
      <c r="AA58" s="475"/>
      <c r="AB58" s="475"/>
      <c r="AC58" s="475"/>
      <c r="AD58" s="475"/>
      <c r="AE58" s="475"/>
      <c r="AF58" s="475"/>
    </row>
    <row r="59" spans="1:32" s="41" customFormat="1" ht="40.5" customHeight="1" x14ac:dyDescent="0.2">
      <c r="A59" s="302"/>
      <c r="B59" s="249"/>
      <c r="C59" s="80"/>
      <c r="D59" s="42" t="s">
        <v>631</v>
      </c>
      <c r="E59" s="42" t="s">
        <v>1307</v>
      </c>
      <c r="F59" s="621"/>
      <c r="G59" s="375" t="s">
        <v>1377</v>
      </c>
      <c r="H59" s="621"/>
      <c r="I59" s="621"/>
      <c r="J59" s="630"/>
      <c r="K59" s="475"/>
      <c r="L59" s="475"/>
      <c r="M59" s="475"/>
      <c r="N59" s="475"/>
      <c r="O59" s="475"/>
      <c r="P59" s="475"/>
      <c r="Q59" s="475"/>
      <c r="R59" s="475"/>
      <c r="S59" s="475"/>
      <c r="T59" s="475"/>
      <c r="U59" s="475"/>
      <c r="V59" s="475"/>
      <c r="W59" s="475"/>
      <c r="X59" s="475"/>
      <c r="Y59" s="475"/>
      <c r="Z59" s="475"/>
      <c r="AA59" s="475"/>
      <c r="AB59" s="475"/>
      <c r="AC59" s="475"/>
      <c r="AD59" s="475"/>
      <c r="AE59" s="475"/>
      <c r="AF59" s="475"/>
    </row>
    <row r="60" spans="1:32" s="41" customFormat="1" ht="51" customHeight="1" x14ac:dyDescent="0.2">
      <c r="A60" s="302"/>
      <c r="B60" s="249"/>
      <c r="C60" s="80"/>
      <c r="D60" s="42" t="s">
        <v>632</v>
      </c>
      <c r="E60" s="42" t="s">
        <v>169</v>
      </c>
      <c r="F60" s="621"/>
      <c r="G60" s="375" t="s">
        <v>639</v>
      </c>
      <c r="H60" s="621"/>
      <c r="I60" s="621"/>
      <c r="J60" s="630"/>
      <c r="K60" s="475"/>
      <c r="L60" s="475"/>
      <c r="M60" s="475"/>
      <c r="N60" s="475"/>
      <c r="O60" s="475"/>
      <c r="P60" s="475"/>
      <c r="Q60" s="475"/>
      <c r="R60" s="475"/>
      <c r="S60" s="475"/>
      <c r="T60" s="475"/>
      <c r="U60" s="475"/>
      <c r="V60" s="475"/>
      <c r="W60" s="475"/>
      <c r="X60" s="475"/>
      <c r="Y60" s="475"/>
      <c r="Z60" s="475"/>
      <c r="AA60" s="475"/>
      <c r="AB60" s="475"/>
      <c r="AC60" s="475"/>
      <c r="AD60" s="475"/>
      <c r="AE60" s="475"/>
      <c r="AF60" s="475"/>
    </row>
    <row r="61" spans="1:32" s="41" customFormat="1" ht="51" customHeight="1" x14ac:dyDescent="0.2">
      <c r="A61" s="302"/>
      <c r="B61" s="249"/>
      <c r="C61" s="80"/>
      <c r="D61" s="42" t="s">
        <v>614</v>
      </c>
      <c r="E61" s="42" t="s">
        <v>170</v>
      </c>
      <c r="F61" s="621"/>
      <c r="G61" s="375" t="s">
        <v>1323</v>
      </c>
      <c r="H61" s="621"/>
      <c r="I61" s="621"/>
      <c r="J61" s="630"/>
      <c r="K61" s="475"/>
      <c r="L61" s="475"/>
      <c r="M61" s="475"/>
      <c r="N61" s="475"/>
      <c r="O61" s="475"/>
      <c r="P61" s="475"/>
      <c r="Q61" s="475"/>
      <c r="R61" s="475"/>
      <c r="S61" s="475"/>
      <c r="T61" s="475"/>
      <c r="U61" s="475"/>
      <c r="V61" s="475"/>
      <c r="W61" s="475"/>
      <c r="X61" s="475"/>
      <c r="Y61" s="475"/>
      <c r="Z61" s="475"/>
      <c r="AA61" s="475"/>
      <c r="AB61" s="475"/>
      <c r="AC61" s="475"/>
      <c r="AD61" s="475"/>
      <c r="AE61" s="475"/>
      <c r="AF61" s="475"/>
    </row>
    <row r="62" spans="1:32" s="41" customFormat="1" ht="51" customHeight="1" x14ac:dyDescent="0.2">
      <c r="A62" s="302"/>
      <c r="B62" s="249"/>
      <c r="C62" s="80"/>
      <c r="D62" s="59" t="s">
        <v>1330</v>
      </c>
      <c r="E62" s="74" t="s">
        <v>251</v>
      </c>
      <c r="F62" s="621"/>
      <c r="G62" s="79" t="s">
        <v>914</v>
      </c>
      <c r="H62" s="621"/>
      <c r="I62" s="621"/>
      <c r="J62" s="630"/>
      <c r="K62" s="475"/>
      <c r="L62" s="475"/>
      <c r="M62" s="475"/>
      <c r="N62" s="475"/>
      <c r="O62" s="475"/>
      <c r="P62" s="475"/>
      <c r="Q62" s="475"/>
      <c r="R62" s="475"/>
      <c r="S62" s="475"/>
      <c r="T62" s="475"/>
      <c r="U62" s="475"/>
      <c r="V62" s="475"/>
      <c r="W62" s="475"/>
      <c r="X62" s="475"/>
      <c r="Y62" s="475"/>
      <c r="Z62" s="475"/>
      <c r="AA62" s="475"/>
      <c r="AB62" s="475"/>
      <c r="AC62" s="475"/>
      <c r="AD62" s="475"/>
      <c r="AE62" s="475"/>
      <c r="AF62" s="475"/>
    </row>
    <row r="63" spans="1:32" s="41" customFormat="1" ht="51" customHeight="1" x14ac:dyDescent="0.2">
      <c r="A63" s="302"/>
      <c r="B63" s="249"/>
      <c r="C63" s="80"/>
      <c r="D63" s="59" t="s">
        <v>1037</v>
      </c>
      <c r="E63" s="74" t="s">
        <v>421</v>
      </c>
      <c r="F63" s="621"/>
      <c r="G63" s="79" t="s">
        <v>1038</v>
      </c>
      <c r="H63" s="621"/>
      <c r="I63" s="621"/>
      <c r="J63" s="630"/>
      <c r="K63" s="475"/>
      <c r="L63" s="475"/>
      <c r="M63" s="475"/>
      <c r="N63" s="475"/>
      <c r="O63" s="475"/>
      <c r="P63" s="475"/>
      <c r="Q63" s="475"/>
      <c r="R63" s="475"/>
      <c r="S63" s="475"/>
      <c r="T63" s="475"/>
      <c r="U63" s="475"/>
      <c r="V63" s="475"/>
      <c r="W63" s="475"/>
      <c r="X63" s="475"/>
      <c r="Y63" s="475"/>
      <c r="Z63" s="475"/>
      <c r="AA63" s="475"/>
      <c r="AB63" s="475"/>
      <c r="AC63" s="475"/>
      <c r="AD63" s="475"/>
      <c r="AE63" s="475"/>
      <c r="AF63" s="475"/>
    </row>
    <row r="64" spans="1:32" s="41" customFormat="1" ht="51" customHeight="1" x14ac:dyDescent="0.2">
      <c r="A64" s="302"/>
      <c r="B64" s="249"/>
      <c r="C64" s="80"/>
      <c r="D64" s="59" t="s">
        <v>1039</v>
      </c>
      <c r="E64" s="74" t="s">
        <v>1449</v>
      </c>
      <c r="F64" s="621"/>
      <c r="G64" s="79" t="s">
        <v>1448</v>
      </c>
      <c r="H64" s="621"/>
      <c r="I64" s="621"/>
      <c r="J64" s="630"/>
      <c r="K64" s="475"/>
      <c r="L64" s="475"/>
      <c r="M64" s="475"/>
      <c r="N64" s="475"/>
      <c r="O64" s="475"/>
      <c r="P64" s="475"/>
      <c r="Q64" s="475"/>
      <c r="R64" s="475"/>
      <c r="S64" s="475"/>
      <c r="T64" s="475"/>
      <c r="U64" s="475"/>
      <c r="V64" s="475"/>
      <c r="W64" s="475"/>
      <c r="X64" s="475"/>
      <c r="Y64" s="475"/>
      <c r="Z64" s="475"/>
      <c r="AA64" s="475"/>
      <c r="AB64" s="475"/>
      <c r="AC64" s="475"/>
      <c r="AD64" s="475"/>
      <c r="AE64" s="475"/>
      <c r="AF64" s="475"/>
    </row>
    <row r="65" spans="1:32" s="41" customFormat="1" ht="51" customHeight="1" x14ac:dyDescent="0.2">
      <c r="A65" s="302"/>
      <c r="B65" s="249"/>
      <c r="C65" s="80"/>
      <c r="D65" s="59" t="s">
        <v>1298</v>
      </c>
      <c r="E65" s="74" t="s">
        <v>744</v>
      </c>
      <c r="F65" s="621"/>
      <c r="G65" s="79" t="s">
        <v>310</v>
      </c>
      <c r="H65" s="621"/>
      <c r="I65" s="621"/>
      <c r="J65" s="630"/>
      <c r="K65" s="475"/>
      <c r="L65" s="475"/>
      <c r="M65" s="475"/>
      <c r="N65" s="475"/>
      <c r="O65" s="475"/>
      <c r="P65" s="475"/>
      <c r="Q65" s="475"/>
      <c r="R65" s="475"/>
      <c r="S65" s="475"/>
      <c r="T65" s="475"/>
      <c r="U65" s="475"/>
      <c r="V65" s="475"/>
      <c r="W65" s="475"/>
      <c r="X65" s="475"/>
      <c r="Y65" s="475"/>
      <c r="Z65" s="475"/>
      <c r="AA65" s="475"/>
      <c r="AB65" s="475"/>
      <c r="AC65" s="475"/>
      <c r="AD65" s="475"/>
      <c r="AE65" s="475"/>
      <c r="AF65" s="475"/>
    </row>
    <row r="66" spans="1:32" s="41" customFormat="1" ht="51" customHeight="1" x14ac:dyDescent="0.2">
      <c r="A66" s="302"/>
      <c r="B66" s="249"/>
      <c r="C66" s="80"/>
      <c r="D66" s="59" t="s">
        <v>811</v>
      </c>
      <c r="E66" s="74" t="s">
        <v>1531</v>
      </c>
      <c r="F66" s="621"/>
      <c r="G66" s="79" t="s">
        <v>1059</v>
      </c>
      <c r="H66" s="621"/>
      <c r="I66" s="621"/>
      <c r="J66" s="630"/>
      <c r="K66" s="475"/>
      <c r="L66" s="475"/>
      <c r="M66" s="475"/>
      <c r="N66" s="475"/>
      <c r="O66" s="475"/>
      <c r="P66" s="475"/>
      <c r="Q66" s="475"/>
      <c r="R66" s="475"/>
      <c r="S66" s="475"/>
      <c r="T66" s="475"/>
      <c r="U66" s="475"/>
      <c r="V66" s="475"/>
      <c r="W66" s="475"/>
      <c r="X66" s="475"/>
      <c r="Y66" s="475"/>
      <c r="Z66" s="475"/>
      <c r="AA66" s="475"/>
      <c r="AB66" s="475"/>
      <c r="AC66" s="475"/>
      <c r="AD66" s="475"/>
      <c r="AE66" s="475"/>
      <c r="AF66" s="475"/>
    </row>
    <row r="67" spans="1:32" s="41" customFormat="1" ht="51" customHeight="1" x14ac:dyDescent="0.2">
      <c r="A67" s="302"/>
      <c r="B67" s="249"/>
      <c r="C67" s="80"/>
      <c r="D67" s="59" t="s">
        <v>1060</v>
      </c>
      <c r="E67" s="74" t="s">
        <v>267</v>
      </c>
      <c r="F67" s="621"/>
      <c r="G67" s="79" t="s">
        <v>1174</v>
      </c>
      <c r="H67" s="621"/>
      <c r="I67" s="621"/>
      <c r="J67" s="630"/>
      <c r="K67" s="475"/>
      <c r="L67" s="475"/>
      <c r="M67" s="475"/>
      <c r="N67" s="475"/>
      <c r="O67" s="475"/>
      <c r="P67" s="475"/>
      <c r="Q67" s="475"/>
      <c r="R67" s="475"/>
      <c r="S67" s="475"/>
      <c r="T67" s="475"/>
      <c r="U67" s="475"/>
      <c r="V67" s="475"/>
      <c r="W67" s="475"/>
      <c r="X67" s="475"/>
      <c r="Y67" s="475"/>
      <c r="Z67" s="475"/>
      <c r="AA67" s="475"/>
      <c r="AB67" s="475"/>
      <c r="AC67" s="475"/>
      <c r="AD67" s="475"/>
      <c r="AE67" s="475"/>
      <c r="AF67" s="475"/>
    </row>
    <row r="68" spans="1:32" s="41" customFormat="1" ht="51" customHeight="1" x14ac:dyDescent="0.2">
      <c r="A68" s="302"/>
      <c r="B68" s="249"/>
      <c r="C68" s="80"/>
      <c r="D68" s="59" t="s">
        <v>628</v>
      </c>
      <c r="E68" s="74" t="s">
        <v>1311</v>
      </c>
      <c r="F68" s="621"/>
      <c r="G68" s="79" t="s">
        <v>53</v>
      </c>
      <c r="H68" s="621"/>
      <c r="I68" s="621"/>
      <c r="J68" s="630"/>
      <c r="K68" s="475"/>
      <c r="L68" s="475"/>
      <c r="M68" s="475"/>
      <c r="N68" s="475"/>
      <c r="O68" s="475"/>
      <c r="P68" s="475"/>
      <c r="Q68" s="475"/>
      <c r="R68" s="475"/>
      <c r="S68" s="475"/>
      <c r="T68" s="475"/>
      <c r="U68" s="475"/>
      <c r="V68" s="475"/>
      <c r="W68" s="475"/>
      <c r="X68" s="475"/>
      <c r="Y68" s="475"/>
      <c r="Z68" s="475"/>
      <c r="AA68" s="475"/>
      <c r="AB68" s="475"/>
      <c r="AC68" s="475"/>
      <c r="AD68" s="475"/>
      <c r="AE68" s="475"/>
      <c r="AF68" s="475"/>
    </row>
    <row r="69" spans="1:32" s="240" customFormat="1" ht="34.5" customHeight="1" x14ac:dyDescent="0.2">
      <c r="A69" s="302"/>
      <c r="B69" s="249"/>
      <c r="C69" s="80"/>
      <c r="D69" s="42" t="s">
        <v>387</v>
      </c>
      <c r="E69" s="42"/>
      <c r="F69" s="621"/>
      <c r="G69" s="42" t="s">
        <v>101</v>
      </c>
      <c r="H69" s="621"/>
      <c r="I69" s="621"/>
      <c r="J69" s="630"/>
      <c r="K69" s="467"/>
      <c r="L69" s="467"/>
      <c r="M69" s="467"/>
      <c r="N69" s="467"/>
      <c r="O69" s="467"/>
      <c r="P69" s="467"/>
      <c r="Q69" s="467"/>
      <c r="R69" s="467"/>
      <c r="S69" s="467"/>
      <c r="T69" s="467"/>
      <c r="U69" s="467"/>
      <c r="V69" s="467"/>
      <c r="W69" s="467"/>
      <c r="X69" s="467"/>
      <c r="Y69" s="467"/>
      <c r="Z69" s="467"/>
      <c r="AA69" s="467"/>
      <c r="AB69" s="467"/>
      <c r="AC69" s="467"/>
      <c r="AD69" s="467"/>
      <c r="AE69" s="467"/>
      <c r="AF69" s="467"/>
    </row>
    <row r="70" spans="1:32" s="240" customFormat="1" ht="34.5" customHeight="1" x14ac:dyDescent="0.2">
      <c r="A70" s="302"/>
      <c r="B70" s="249"/>
      <c r="C70" s="80"/>
      <c r="D70" s="42" t="s">
        <v>511</v>
      </c>
      <c r="E70" s="42"/>
      <c r="F70" s="621"/>
      <c r="G70" s="42" t="s">
        <v>1</v>
      </c>
      <c r="H70" s="621"/>
      <c r="I70" s="621"/>
      <c r="J70" s="630"/>
      <c r="K70" s="467"/>
      <c r="L70" s="467"/>
      <c r="M70" s="467"/>
      <c r="N70" s="467"/>
      <c r="O70" s="467"/>
      <c r="P70" s="467"/>
      <c r="Q70" s="467"/>
      <c r="R70" s="467"/>
      <c r="S70" s="467"/>
      <c r="T70" s="467"/>
      <c r="U70" s="467"/>
      <c r="V70" s="467"/>
      <c r="W70" s="467"/>
      <c r="X70" s="467"/>
      <c r="Y70" s="467"/>
      <c r="Z70" s="467"/>
      <c r="AA70" s="467"/>
      <c r="AB70" s="467"/>
      <c r="AC70" s="467"/>
      <c r="AD70" s="467"/>
      <c r="AE70" s="467"/>
      <c r="AF70" s="467"/>
    </row>
    <row r="71" spans="1:32" s="240" customFormat="1" ht="89.25" customHeight="1" x14ac:dyDescent="0.2">
      <c r="A71" s="302"/>
      <c r="B71" s="249"/>
      <c r="C71" s="80"/>
      <c r="D71" s="42" t="s">
        <v>1435</v>
      </c>
      <c r="E71" s="42" t="s">
        <v>2083</v>
      </c>
      <c r="F71" s="621"/>
      <c r="G71" s="42" t="s">
        <v>283</v>
      </c>
      <c r="H71" s="621"/>
      <c r="I71" s="621"/>
      <c r="J71" s="630"/>
      <c r="K71" s="467"/>
      <c r="L71" s="467"/>
      <c r="M71" s="467"/>
      <c r="N71" s="467"/>
      <c r="O71" s="467"/>
      <c r="P71" s="467"/>
      <c r="Q71" s="467"/>
      <c r="R71" s="467"/>
      <c r="S71" s="467"/>
      <c r="T71" s="467"/>
      <c r="U71" s="467"/>
      <c r="V71" s="467"/>
      <c r="W71" s="467"/>
      <c r="X71" s="467"/>
      <c r="Y71" s="467"/>
      <c r="Z71" s="467"/>
      <c r="AA71" s="467"/>
      <c r="AB71" s="467"/>
      <c r="AC71" s="467"/>
      <c r="AD71" s="467"/>
      <c r="AE71" s="467"/>
      <c r="AF71" s="467"/>
    </row>
    <row r="72" spans="1:32" s="240" customFormat="1" ht="89.25" customHeight="1" x14ac:dyDescent="0.2">
      <c r="A72" s="302"/>
      <c r="B72" s="249"/>
      <c r="C72" s="80"/>
      <c r="D72" s="42" t="s">
        <v>2525</v>
      </c>
      <c r="E72" s="42" t="s">
        <v>2084</v>
      </c>
      <c r="F72" s="621"/>
      <c r="G72" s="42" t="s">
        <v>476</v>
      </c>
      <c r="H72" s="621"/>
      <c r="I72" s="621"/>
      <c r="J72" s="630"/>
      <c r="K72" s="467"/>
      <c r="L72" s="467"/>
      <c r="M72" s="467"/>
      <c r="N72" s="467"/>
      <c r="O72" s="467"/>
      <c r="P72" s="467"/>
      <c r="Q72" s="467"/>
      <c r="R72" s="467"/>
      <c r="S72" s="467"/>
      <c r="T72" s="467"/>
      <c r="U72" s="467"/>
      <c r="V72" s="467"/>
      <c r="W72" s="467"/>
      <c r="X72" s="467"/>
      <c r="Y72" s="467"/>
      <c r="Z72" s="467"/>
      <c r="AA72" s="467"/>
      <c r="AB72" s="467"/>
      <c r="AC72" s="467"/>
      <c r="AD72" s="467"/>
      <c r="AE72" s="467"/>
      <c r="AF72" s="467"/>
    </row>
    <row r="73" spans="1:32" s="240" customFormat="1" ht="89.25" customHeight="1" x14ac:dyDescent="0.2">
      <c r="A73" s="302"/>
      <c r="B73" s="249"/>
      <c r="C73" s="80"/>
      <c r="D73" s="42" t="s">
        <v>2526</v>
      </c>
      <c r="E73" s="42" t="s">
        <v>2085</v>
      </c>
      <c r="F73" s="621"/>
      <c r="G73" s="42" t="s">
        <v>1332</v>
      </c>
      <c r="H73" s="621"/>
      <c r="I73" s="621"/>
      <c r="J73" s="630"/>
      <c r="K73" s="467"/>
      <c r="L73" s="467"/>
      <c r="M73" s="467"/>
      <c r="N73" s="467"/>
      <c r="O73" s="467"/>
      <c r="P73" s="467"/>
      <c r="Q73" s="467"/>
      <c r="R73" s="467"/>
      <c r="S73" s="467"/>
      <c r="T73" s="467"/>
      <c r="U73" s="467"/>
      <c r="V73" s="467"/>
      <c r="W73" s="467"/>
      <c r="X73" s="467"/>
      <c r="Y73" s="467"/>
      <c r="Z73" s="467"/>
      <c r="AA73" s="467"/>
      <c r="AB73" s="467"/>
      <c r="AC73" s="467"/>
      <c r="AD73" s="467"/>
      <c r="AE73" s="467"/>
      <c r="AF73" s="467"/>
    </row>
    <row r="74" spans="1:32" s="240" customFormat="1" ht="86.25" customHeight="1" x14ac:dyDescent="0.2">
      <c r="A74" s="302"/>
      <c r="B74" s="249"/>
      <c r="C74" s="80"/>
      <c r="D74" s="42" t="s">
        <v>600</v>
      </c>
      <c r="E74" s="42" t="s">
        <v>2086</v>
      </c>
      <c r="F74" s="621"/>
      <c r="G74" s="42" t="s">
        <v>1644</v>
      </c>
      <c r="H74" s="621"/>
      <c r="I74" s="621"/>
      <c r="J74" s="630"/>
      <c r="K74" s="467"/>
      <c r="L74" s="467"/>
      <c r="M74" s="467"/>
      <c r="N74" s="467"/>
      <c r="O74" s="467"/>
      <c r="P74" s="467"/>
      <c r="Q74" s="467"/>
      <c r="R74" s="467"/>
      <c r="S74" s="467"/>
      <c r="T74" s="467"/>
      <c r="U74" s="467"/>
      <c r="V74" s="467"/>
      <c r="W74" s="467"/>
      <c r="X74" s="467"/>
      <c r="Y74" s="467"/>
      <c r="Z74" s="467"/>
      <c r="AA74" s="467"/>
      <c r="AB74" s="467"/>
      <c r="AC74" s="467"/>
      <c r="AD74" s="467"/>
      <c r="AE74" s="467"/>
      <c r="AF74" s="467"/>
    </row>
    <row r="75" spans="1:32" s="240" customFormat="1" ht="87" customHeight="1" x14ac:dyDescent="0.2">
      <c r="A75" s="302"/>
      <c r="B75" s="249"/>
      <c r="C75" s="80"/>
      <c r="D75" s="42" t="s">
        <v>1520</v>
      </c>
      <c r="E75" s="42" t="s">
        <v>2086</v>
      </c>
      <c r="F75" s="621"/>
      <c r="G75" s="42" t="s">
        <v>1646</v>
      </c>
      <c r="H75" s="621"/>
      <c r="I75" s="621"/>
      <c r="J75" s="630"/>
      <c r="K75" s="467"/>
      <c r="L75" s="467"/>
      <c r="M75" s="467"/>
      <c r="N75" s="467"/>
      <c r="O75" s="467"/>
      <c r="P75" s="467"/>
      <c r="Q75" s="467"/>
      <c r="R75" s="467"/>
      <c r="S75" s="467"/>
      <c r="T75" s="467"/>
      <c r="U75" s="467"/>
      <c r="V75" s="467"/>
      <c r="W75" s="467"/>
      <c r="X75" s="467"/>
      <c r="Y75" s="467"/>
      <c r="Z75" s="467"/>
      <c r="AA75" s="467"/>
      <c r="AB75" s="467"/>
      <c r="AC75" s="467"/>
      <c r="AD75" s="467"/>
      <c r="AE75" s="467"/>
      <c r="AF75" s="467"/>
    </row>
    <row r="76" spans="1:32" s="240" customFormat="1" ht="77.25" customHeight="1" x14ac:dyDescent="0.2">
      <c r="A76" s="302"/>
      <c r="B76" s="249"/>
      <c r="C76" s="80"/>
      <c r="D76" s="42" t="s">
        <v>1521</v>
      </c>
      <c r="E76" s="42" t="s">
        <v>2087</v>
      </c>
      <c r="F76" s="621"/>
      <c r="G76" s="42" t="s">
        <v>1645</v>
      </c>
      <c r="H76" s="621"/>
      <c r="I76" s="621"/>
      <c r="J76" s="630"/>
      <c r="K76" s="467"/>
      <c r="L76" s="467"/>
      <c r="M76" s="467"/>
      <c r="N76" s="467"/>
      <c r="O76" s="467"/>
      <c r="P76" s="467"/>
      <c r="Q76" s="467"/>
      <c r="R76" s="467"/>
      <c r="S76" s="467"/>
      <c r="T76" s="467"/>
      <c r="U76" s="467"/>
      <c r="V76" s="467"/>
      <c r="W76" s="467"/>
      <c r="X76" s="467"/>
      <c r="Y76" s="467"/>
      <c r="Z76" s="467"/>
      <c r="AA76" s="467"/>
      <c r="AB76" s="467"/>
      <c r="AC76" s="467"/>
      <c r="AD76" s="467"/>
      <c r="AE76" s="467"/>
      <c r="AF76" s="467"/>
    </row>
    <row r="77" spans="1:32" s="240" customFormat="1" ht="86.25" customHeight="1" x14ac:dyDescent="0.2">
      <c r="A77" s="302"/>
      <c r="B77" s="249"/>
      <c r="C77" s="80"/>
      <c r="D77" s="42" t="s">
        <v>1260</v>
      </c>
      <c r="E77" s="42" t="s">
        <v>2088</v>
      </c>
      <c r="F77" s="621"/>
      <c r="G77" s="42" t="s">
        <v>1608</v>
      </c>
      <c r="H77" s="621"/>
      <c r="I77" s="621"/>
      <c r="J77" s="630"/>
      <c r="K77" s="467"/>
      <c r="L77" s="467"/>
      <c r="M77" s="467"/>
      <c r="N77" s="467"/>
      <c r="O77" s="467"/>
      <c r="P77" s="467"/>
      <c r="Q77" s="467"/>
      <c r="R77" s="467"/>
      <c r="S77" s="467"/>
      <c r="T77" s="467"/>
      <c r="U77" s="467"/>
      <c r="V77" s="467"/>
      <c r="W77" s="467"/>
      <c r="X77" s="467"/>
      <c r="Y77" s="467"/>
      <c r="Z77" s="467"/>
      <c r="AA77" s="467"/>
      <c r="AB77" s="467"/>
      <c r="AC77" s="467"/>
      <c r="AD77" s="467"/>
      <c r="AE77" s="467"/>
      <c r="AF77" s="467"/>
    </row>
    <row r="78" spans="1:32" s="240" customFormat="1" ht="89.25" customHeight="1" x14ac:dyDescent="0.2">
      <c r="A78" s="302"/>
      <c r="B78" s="249"/>
      <c r="C78" s="80"/>
      <c r="D78" s="42" t="s">
        <v>1607</v>
      </c>
      <c r="E78" s="42" t="s">
        <v>2089</v>
      </c>
      <c r="F78" s="621"/>
      <c r="G78" s="42" t="s">
        <v>1647</v>
      </c>
      <c r="H78" s="621"/>
      <c r="I78" s="621"/>
      <c r="J78" s="630"/>
      <c r="K78" s="467"/>
      <c r="L78" s="467"/>
      <c r="M78" s="467"/>
      <c r="N78" s="467"/>
      <c r="O78" s="467"/>
      <c r="P78" s="467"/>
      <c r="Q78" s="467"/>
      <c r="R78" s="467"/>
      <c r="S78" s="467"/>
      <c r="T78" s="467"/>
      <c r="U78" s="467"/>
      <c r="V78" s="467"/>
      <c r="W78" s="467"/>
      <c r="X78" s="467"/>
      <c r="Y78" s="467"/>
      <c r="Z78" s="467"/>
      <c r="AA78" s="467"/>
      <c r="AB78" s="467"/>
      <c r="AC78" s="467"/>
      <c r="AD78" s="467"/>
      <c r="AE78" s="467"/>
      <c r="AF78" s="467"/>
    </row>
    <row r="79" spans="1:32" s="41" customFormat="1" ht="58.5" customHeight="1" x14ac:dyDescent="0.2">
      <c r="A79" s="302"/>
      <c r="B79" s="249"/>
      <c r="C79" s="80"/>
      <c r="D79" s="57" t="s">
        <v>2540</v>
      </c>
      <c r="E79" s="61" t="s">
        <v>2541</v>
      </c>
      <c r="F79" s="621"/>
      <c r="G79" s="53"/>
      <c r="H79" s="621"/>
      <c r="I79" s="621"/>
      <c r="J79" s="630"/>
      <c r="K79" s="475"/>
      <c r="L79" s="475"/>
      <c r="M79" s="475"/>
      <c r="N79" s="475"/>
      <c r="O79" s="475"/>
      <c r="P79" s="475"/>
      <c r="Q79" s="475"/>
      <c r="R79" s="475"/>
      <c r="S79" s="475"/>
      <c r="T79" s="475"/>
      <c r="U79" s="475"/>
      <c r="V79" s="475"/>
      <c r="W79" s="475"/>
      <c r="X79" s="475"/>
      <c r="Y79" s="475"/>
      <c r="Z79" s="475"/>
      <c r="AA79" s="475"/>
      <c r="AB79" s="475"/>
      <c r="AC79" s="475"/>
      <c r="AD79" s="475"/>
      <c r="AE79" s="475"/>
      <c r="AF79" s="475"/>
    </row>
    <row r="80" spans="1:32" s="410" customFormat="1" ht="60" customHeight="1" x14ac:dyDescent="0.2">
      <c r="A80" s="405"/>
      <c r="B80" s="406"/>
      <c r="C80" s="407"/>
      <c r="D80" s="408" t="s">
        <v>367</v>
      </c>
      <c r="E80" s="408"/>
      <c r="F80" s="621"/>
      <c r="G80" s="409" t="s">
        <v>2527</v>
      </c>
      <c r="H80" s="621"/>
      <c r="I80" s="621"/>
      <c r="J80" s="631">
        <v>18913</v>
      </c>
    </row>
    <row r="81" spans="1:10" s="410" customFormat="1" ht="91.5" customHeight="1" x14ac:dyDescent="0.2">
      <c r="A81" s="405"/>
      <c r="B81" s="406"/>
      <c r="C81" s="407"/>
      <c r="D81" s="408" t="s">
        <v>2528</v>
      </c>
      <c r="E81" s="411" t="s">
        <v>2110</v>
      </c>
      <c r="F81" s="621"/>
      <c r="G81" s="409" t="s">
        <v>2529</v>
      </c>
      <c r="H81" s="621"/>
      <c r="I81" s="621"/>
      <c r="J81" s="631"/>
    </row>
    <row r="82" spans="1:10" s="410" customFormat="1" ht="46.5" customHeight="1" x14ac:dyDescent="0.2">
      <c r="A82" s="405"/>
      <c r="B82" s="406"/>
      <c r="C82" s="407"/>
      <c r="D82" s="408" t="s">
        <v>367</v>
      </c>
      <c r="E82" s="411" t="s">
        <v>2109</v>
      </c>
      <c r="F82" s="621"/>
      <c r="G82" s="409" t="s">
        <v>2530</v>
      </c>
      <c r="H82" s="621"/>
      <c r="I82" s="412"/>
      <c r="J82" s="631"/>
    </row>
    <row r="83" spans="1:10" s="410" customFormat="1" ht="60" customHeight="1" x14ac:dyDescent="0.2">
      <c r="A83" s="405"/>
      <c r="B83" s="406"/>
      <c r="C83" s="407"/>
      <c r="D83" s="408" t="s">
        <v>367</v>
      </c>
      <c r="E83" s="411" t="s">
        <v>2122</v>
      </c>
      <c r="F83" s="621"/>
      <c r="G83" s="409" t="s">
        <v>2531</v>
      </c>
      <c r="H83" s="621"/>
      <c r="I83" s="412"/>
      <c r="J83" s="631"/>
    </row>
    <row r="84" spans="1:10" s="410" customFormat="1" ht="49.5" customHeight="1" x14ac:dyDescent="0.2">
      <c r="A84" s="405"/>
      <c r="B84" s="406"/>
      <c r="C84" s="407"/>
      <c r="D84" s="408" t="s">
        <v>367</v>
      </c>
      <c r="E84" s="411" t="s">
        <v>2120</v>
      </c>
      <c r="F84" s="621"/>
      <c r="G84" s="409" t="s">
        <v>2532</v>
      </c>
      <c r="H84" s="621"/>
      <c r="I84" s="412"/>
      <c r="J84" s="631"/>
    </row>
    <row r="85" spans="1:10" s="410" customFormat="1" ht="44.25" customHeight="1" x14ac:dyDescent="0.2">
      <c r="A85" s="405"/>
      <c r="B85" s="406"/>
      <c r="C85" s="407"/>
      <c r="D85" s="408" t="s">
        <v>1664</v>
      </c>
      <c r="E85" s="411" t="s">
        <v>2120</v>
      </c>
      <c r="F85" s="621"/>
      <c r="G85" s="409" t="s">
        <v>2533</v>
      </c>
      <c r="H85" s="621"/>
      <c r="I85" s="412"/>
      <c r="J85" s="631"/>
    </row>
    <row r="86" spans="1:10" s="410" customFormat="1" ht="42.75" customHeight="1" x14ac:dyDescent="0.2">
      <c r="A86" s="405"/>
      <c r="B86" s="406"/>
      <c r="C86" s="407"/>
      <c r="D86" s="408" t="s">
        <v>1664</v>
      </c>
      <c r="E86" s="411" t="s">
        <v>2123</v>
      </c>
      <c r="F86" s="621"/>
      <c r="G86" s="409" t="s">
        <v>2534</v>
      </c>
      <c r="H86" s="621"/>
      <c r="I86" s="412"/>
      <c r="J86" s="631"/>
    </row>
    <row r="87" spans="1:10" s="410" customFormat="1" ht="45" customHeight="1" x14ac:dyDescent="0.2">
      <c r="A87" s="405"/>
      <c r="B87" s="406"/>
      <c r="C87" s="407"/>
      <c r="D87" s="408" t="s">
        <v>1664</v>
      </c>
      <c r="E87" s="411" t="s">
        <v>2124</v>
      </c>
      <c r="F87" s="621"/>
      <c r="G87" s="409" t="s">
        <v>2535</v>
      </c>
      <c r="H87" s="621"/>
      <c r="I87" s="412"/>
      <c r="J87" s="631"/>
    </row>
    <row r="88" spans="1:10" s="410" customFormat="1" ht="43.5" customHeight="1" x14ac:dyDescent="0.2">
      <c r="A88" s="405"/>
      <c r="B88" s="406"/>
      <c r="C88" s="407"/>
      <c r="D88" s="408" t="s">
        <v>1664</v>
      </c>
      <c r="E88" s="411" t="s">
        <v>2118</v>
      </c>
      <c r="F88" s="621"/>
      <c r="G88" s="409" t="s">
        <v>355</v>
      </c>
      <c r="H88" s="621"/>
      <c r="I88" s="412"/>
      <c r="J88" s="631"/>
    </row>
    <row r="89" spans="1:10" s="410" customFormat="1" ht="44.25" customHeight="1" x14ac:dyDescent="0.2">
      <c r="A89" s="405"/>
      <c r="B89" s="406"/>
      <c r="C89" s="407"/>
      <c r="D89" s="408" t="s">
        <v>1664</v>
      </c>
      <c r="E89" s="411" t="s">
        <v>2536</v>
      </c>
      <c r="F89" s="621"/>
      <c r="G89" s="409" t="s">
        <v>381</v>
      </c>
      <c r="H89" s="621"/>
      <c r="I89" s="412"/>
      <c r="J89" s="631"/>
    </row>
    <row r="90" spans="1:10" s="410" customFormat="1" ht="45" customHeight="1" x14ac:dyDescent="0.2">
      <c r="A90" s="405"/>
      <c r="B90" s="406"/>
      <c r="C90" s="407"/>
      <c r="D90" s="408" t="s">
        <v>1667</v>
      </c>
      <c r="E90" s="411" t="s">
        <v>2537</v>
      </c>
      <c r="F90" s="621"/>
      <c r="G90" s="409" t="s">
        <v>2125</v>
      </c>
      <c r="H90" s="621"/>
      <c r="I90" s="412"/>
      <c r="J90" s="631"/>
    </row>
    <row r="91" spans="1:10" s="410" customFormat="1" ht="49.5" customHeight="1" x14ac:dyDescent="0.2">
      <c r="A91" s="405"/>
      <c r="B91" s="406"/>
      <c r="C91" s="407"/>
      <c r="D91" s="408" t="s">
        <v>2272</v>
      </c>
      <c r="E91" s="411" t="s">
        <v>2538</v>
      </c>
      <c r="F91" s="621"/>
      <c r="G91" s="409" t="s">
        <v>360</v>
      </c>
      <c r="H91" s="621"/>
      <c r="I91" s="412"/>
      <c r="J91" s="631"/>
    </row>
    <row r="92" spans="1:10" s="410" customFormat="1" ht="44.25" customHeight="1" x14ac:dyDescent="0.2">
      <c r="A92" s="405"/>
      <c r="B92" s="406"/>
      <c r="C92" s="407"/>
      <c r="D92" s="408" t="s">
        <v>1664</v>
      </c>
      <c r="E92" s="411" t="s">
        <v>2539</v>
      </c>
      <c r="F92" s="621"/>
      <c r="G92" s="409" t="s">
        <v>1138</v>
      </c>
      <c r="H92" s="621"/>
      <c r="I92" s="412"/>
      <c r="J92" s="631"/>
    </row>
    <row r="93" spans="1:10" s="410" customFormat="1" ht="38.25" customHeight="1" x14ac:dyDescent="0.2">
      <c r="A93" s="405"/>
      <c r="B93" s="406"/>
      <c r="C93" s="407"/>
      <c r="D93" s="408" t="s">
        <v>1664</v>
      </c>
      <c r="E93" s="411" t="s">
        <v>2121</v>
      </c>
      <c r="F93" s="621"/>
      <c r="G93" s="409" t="s">
        <v>767</v>
      </c>
      <c r="H93" s="621"/>
      <c r="I93" s="412"/>
      <c r="J93" s="631"/>
    </row>
    <row r="94" spans="1:10" s="410" customFormat="1" ht="98.25" customHeight="1" x14ac:dyDescent="0.2">
      <c r="A94" s="405"/>
      <c r="B94" s="406"/>
      <c r="C94" s="407"/>
      <c r="D94" s="408" t="s">
        <v>1664</v>
      </c>
      <c r="E94" s="411" t="s">
        <v>2126</v>
      </c>
      <c r="F94" s="621"/>
      <c r="G94" s="409" t="s">
        <v>1064</v>
      </c>
      <c r="H94" s="621"/>
      <c r="I94" s="412"/>
      <c r="J94" s="631"/>
    </row>
    <row r="95" spans="1:10" s="410" customFormat="1" ht="45" customHeight="1" x14ac:dyDescent="0.2">
      <c r="A95" s="405"/>
      <c r="B95" s="406"/>
      <c r="C95" s="407"/>
      <c r="D95" s="408" t="s">
        <v>0</v>
      </c>
      <c r="E95" s="411" t="s">
        <v>2128</v>
      </c>
      <c r="F95" s="621"/>
      <c r="G95" s="409" t="s">
        <v>2127</v>
      </c>
      <c r="H95" s="621"/>
      <c r="I95" s="412"/>
      <c r="J95" s="631"/>
    </row>
    <row r="96" spans="1:10" s="410" customFormat="1" ht="48" x14ac:dyDescent="0.2">
      <c r="A96" s="405"/>
      <c r="B96" s="406"/>
      <c r="C96" s="407"/>
      <c r="D96" s="408" t="s">
        <v>1664</v>
      </c>
      <c r="E96" s="411" t="s">
        <v>2129</v>
      </c>
      <c r="F96" s="621"/>
      <c r="G96" s="409" t="s">
        <v>356</v>
      </c>
      <c r="H96" s="621"/>
      <c r="I96" s="412"/>
      <c r="J96" s="631"/>
    </row>
    <row r="97" spans="1:32" s="410" customFormat="1" ht="45" customHeight="1" x14ac:dyDescent="0.2">
      <c r="A97" s="413"/>
      <c r="B97" s="414"/>
      <c r="C97" s="415"/>
      <c r="D97" s="408" t="s">
        <v>470</v>
      </c>
      <c r="E97" s="411" t="s">
        <v>2131</v>
      </c>
      <c r="F97" s="612"/>
      <c r="G97" s="409" t="s">
        <v>2130</v>
      </c>
      <c r="H97" s="612"/>
      <c r="I97" s="416"/>
      <c r="J97" s="631"/>
    </row>
    <row r="98" spans="1:32" s="41" customFormat="1" ht="50.25" customHeight="1" x14ac:dyDescent="0.2">
      <c r="A98" s="304">
        <v>40</v>
      </c>
      <c r="B98" s="248" t="s">
        <v>2572</v>
      </c>
      <c r="C98" s="89" t="s">
        <v>2573</v>
      </c>
      <c r="D98" s="246" t="s">
        <v>2574</v>
      </c>
      <c r="E98" s="61"/>
      <c r="F98" s="637" t="s">
        <v>3360</v>
      </c>
      <c r="G98" s="53"/>
      <c r="H98" s="611" t="s">
        <v>2077</v>
      </c>
      <c r="I98" s="235" t="s">
        <v>2604</v>
      </c>
      <c r="J98" s="633">
        <v>243.6</v>
      </c>
      <c r="K98" s="475"/>
      <c r="L98" s="475"/>
      <c r="M98" s="475"/>
      <c r="N98" s="475"/>
      <c r="O98" s="475"/>
      <c r="P98" s="475"/>
      <c r="Q98" s="475"/>
      <c r="R98" s="475"/>
      <c r="S98" s="475"/>
      <c r="T98" s="475"/>
      <c r="U98" s="475"/>
      <c r="V98" s="475"/>
      <c r="W98" s="475"/>
      <c r="X98" s="475"/>
      <c r="Y98" s="475"/>
      <c r="Z98" s="475"/>
      <c r="AA98" s="475"/>
      <c r="AB98" s="475"/>
      <c r="AC98" s="475"/>
      <c r="AD98" s="475"/>
      <c r="AE98" s="475"/>
      <c r="AF98" s="475"/>
    </row>
    <row r="99" spans="1:32" s="240" customFormat="1" ht="42" customHeight="1" x14ac:dyDescent="0.2">
      <c r="A99" s="302"/>
      <c r="B99" s="249"/>
      <c r="C99" s="80"/>
      <c r="D99" s="79" t="s">
        <v>1620</v>
      </c>
      <c r="E99" s="42" t="s">
        <v>468</v>
      </c>
      <c r="F99" s="637"/>
      <c r="G99" s="375" t="s">
        <v>980</v>
      </c>
      <c r="H99" s="621"/>
      <c r="I99" s="236"/>
      <c r="J99" s="633"/>
      <c r="K99" s="467"/>
      <c r="L99" s="467"/>
      <c r="M99" s="467"/>
      <c r="N99" s="467"/>
      <c r="O99" s="467"/>
      <c r="P99" s="467"/>
      <c r="Q99" s="467"/>
      <c r="R99" s="467"/>
      <c r="S99" s="467"/>
      <c r="T99" s="467"/>
      <c r="U99" s="467"/>
      <c r="V99" s="467"/>
      <c r="W99" s="467"/>
      <c r="X99" s="467"/>
      <c r="Y99" s="467"/>
      <c r="Z99" s="467"/>
      <c r="AA99" s="467"/>
      <c r="AB99" s="467"/>
      <c r="AC99" s="467"/>
      <c r="AD99" s="467"/>
      <c r="AE99" s="467"/>
      <c r="AF99" s="467"/>
    </row>
    <row r="100" spans="1:32" s="240" customFormat="1" ht="39.75" customHeight="1" x14ac:dyDescent="0.2">
      <c r="A100" s="302"/>
      <c r="B100" s="249"/>
      <c r="C100" s="80"/>
      <c r="D100" s="42" t="s">
        <v>1370</v>
      </c>
      <c r="E100" s="42"/>
      <c r="F100" s="637"/>
      <c r="G100" s="42" t="s">
        <v>558</v>
      </c>
      <c r="H100" s="621"/>
      <c r="I100" s="236"/>
      <c r="J100" s="633"/>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row>
    <row r="101" spans="1:32" s="240" customFormat="1" ht="38.25" customHeight="1" x14ac:dyDescent="0.2">
      <c r="A101" s="302"/>
      <c r="B101" s="249"/>
      <c r="C101" s="80"/>
      <c r="D101" s="42" t="s">
        <v>1166</v>
      </c>
      <c r="E101" s="42" t="s">
        <v>2107</v>
      </c>
      <c r="F101" s="637"/>
      <c r="G101" s="42" t="s">
        <v>558</v>
      </c>
      <c r="H101" s="621"/>
      <c r="I101" s="236"/>
      <c r="J101" s="633"/>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row>
    <row r="102" spans="1:32" s="410" customFormat="1" ht="45" customHeight="1" x14ac:dyDescent="0.2">
      <c r="A102" s="405"/>
      <c r="B102" s="406"/>
      <c r="C102" s="407"/>
      <c r="D102" s="408" t="s">
        <v>760</v>
      </c>
      <c r="E102" s="417" t="s">
        <v>2114</v>
      </c>
      <c r="F102" s="637"/>
      <c r="G102" s="409" t="s">
        <v>1445</v>
      </c>
      <c r="H102" s="621"/>
      <c r="I102" s="418"/>
      <c r="J102" s="501">
        <v>15410</v>
      </c>
    </row>
    <row r="103" spans="1:32" s="410" customFormat="1" ht="44.25" customHeight="1" x14ac:dyDescent="0.2">
      <c r="A103" s="405"/>
      <c r="B103" s="406"/>
      <c r="C103" s="407"/>
      <c r="D103" s="408" t="s">
        <v>763</v>
      </c>
      <c r="E103" s="411" t="s">
        <v>2119</v>
      </c>
      <c r="F103" s="637"/>
      <c r="G103" s="409" t="s">
        <v>1285</v>
      </c>
      <c r="H103" s="621"/>
      <c r="I103" s="418"/>
      <c r="J103" s="501"/>
    </row>
    <row r="104" spans="1:32" s="410" customFormat="1" ht="45" customHeight="1" x14ac:dyDescent="0.2">
      <c r="A104" s="405"/>
      <c r="B104" s="406"/>
      <c r="C104" s="407"/>
      <c r="D104" s="408" t="s">
        <v>1664</v>
      </c>
      <c r="E104" s="411" t="s">
        <v>2111</v>
      </c>
      <c r="F104" s="637"/>
      <c r="G104" s="409" t="s">
        <v>1249</v>
      </c>
      <c r="H104" s="621"/>
      <c r="I104" s="418"/>
      <c r="J104" s="501"/>
    </row>
    <row r="105" spans="1:32" s="410" customFormat="1" ht="55.5" customHeight="1" x14ac:dyDescent="0.2">
      <c r="A105" s="405"/>
      <c r="B105" s="406"/>
      <c r="C105" s="407"/>
      <c r="D105" s="408" t="s">
        <v>2112</v>
      </c>
      <c r="E105" s="417" t="s">
        <v>2113</v>
      </c>
      <c r="F105" s="637"/>
      <c r="G105" s="409" t="s">
        <v>1326</v>
      </c>
      <c r="H105" s="621"/>
      <c r="I105" s="418"/>
      <c r="J105" s="501"/>
    </row>
    <row r="106" spans="1:32" s="410" customFormat="1" ht="42" customHeight="1" x14ac:dyDescent="0.2">
      <c r="A106" s="405"/>
      <c r="B106" s="406"/>
      <c r="C106" s="407"/>
      <c r="D106" s="408" t="s">
        <v>1664</v>
      </c>
      <c r="E106" s="411" t="s">
        <v>2115</v>
      </c>
      <c r="F106" s="637"/>
      <c r="G106" s="409" t="s">
        <v>1126</v>
      </c>
      <c r="H106" s="621"/>
      <c r="I106" s="418"/>
      <c r="J106" s="501"/>
    </row>
    <row r="107" spans="1:32" s="410" customFormat="1" ht="44.25" customHeight="1" x14ac:dyDescent="0.2">
      <c r="A107" s="405"/>
      <c r="B107" s="406"/>
      <c r="C107" s="407"/>
      <c r="D107" s="408" t="s">
        <v>1664</v>
      </c>
      <c r="E107" s="411" t="s">
        <v>2117</v>
      </c>
      <c r="F107" s="637"/>
      <c r="G107" s="409" t="s">
        <v>1233</v>
      </c>
      <c r="H107" s="621"/>
      <c r="I107" s="418"/>
      <c r="J107" s="501"/>
    </row>
    <row r="108" spans="1:32" s="410" customFormat="1" ht="49.5" customHeight="1" x14ac:dyDescent="0.2">
      <c r="A108" s="405"/>
      <c r="B108" s="406"/>
      <c r="C108" s="407"/>
      <c r="D108" s="408" t="s">
        <v>1664</v>
      </c>
      <c r="E108" s="411" t="s">
        <v>2118</v>
      </c>
      <c r="F108" s="637"/>
      <c r="G108" s="409" t="s">
        <v>685</v>
      </c>
      <c r="H108" s="621"/>
      <c r="I108" s="418"/>
      <c r="J108" s="501"/>
    </row>
    <row r="109" spans="1:32" s="410" customFormat="1" ht="42" customHeight="1" x14ac:dyDescent="0.2">
      <c r="A109" s="405"/>
      <c r="B109" s="406"/>
      <c r="C109" s="407"/>
      <c r="D109" s="408" t="s">
        <v>1664</v>
      </c>
      <c r="E109" s="411" t="s">
        <v>2273</v>
      </c>
      <c r="F109" s="637"/>
      <c r="G109" s="409" t="s">
        <v>2078</v>
      </c>
      <c r="H109" s="621"/>
      <c r="I109" s="418"/>
      <c r="J109" s="501"/>
    </row>
    <row r="110" spans="1:32" s="410" customFormat="1" ht="45" customHeight="1" x14ac:dyDescent="0.2">
      <c r="A110" s="405"/>
      <c r="B110" s="406"/>
      <c r="C110" s="407"/>
      <c r="D110" s="408" t="s">
        <v>1505</v>
      </c>
      <c r="E110" s="411" t="s">
        <v>2120</v>
      </c>
      <c r="F110" s="637"/>
      <c r="G110" s="409" t="s">
        <v>1504</v>
      </c>
      <c r="H110" s="621"/>
      <c r="I110" s="418"/>
      <c r="J110" s="501"/>
    </row>
    <row r="111" spans="1:32" s="410" customFormat="1" ht="48.75" customHeight="1" x14ac:dyDescent="0.2">
      <c r="A111" s="405"/>
      <c r="B111" s="406"/>
      <c r="C111" s="407"/>
      <c r="D111" s="408" t="s">
        <v>367</v>
      </c>
      <c r="E111" s="411" t="s">
        <v>2121</v>
      </c>
      <c r="F111" s="637"/>
      <c r="G111" s="409" t="s">
        <v>1506</v>
      </c>
      <c r="H111" s="621"/>
      <c r="I111" s="418"/>
      <c r="J111" s="501"/>
    </row>
    <row r="112" spans="1:32" s="410" customFormat="1" ht="44.25" customHeight="1" x14ac:dyDescent="0.2">
      <c r="A112" s="405"/>
      <c r="B112" s="406"/>
      <c r="C112" s="407"/>
      <c r="D112" s="408" t="s">
        <v>367</v>
      </c>
      <c r="E112" s="411" t="s">
        <v>2118</v>
      </c>
      <c r="F112" s="637"/>
      <c r="G112" s="409" t="s">
        <v>1507</v>
      </c>
      <c r="H112" s="621"/>
      <c r="I112" s="418"/>
      <c r="J112" s="501"/>
    </row>
    <row r="113" spans="1:32" s="410" customFormat="1" ht="60" customHeight="1" x14ac:dyDescent="0.2">
      <c r="A113" s="413"/>
      <c r="B113" s="414"/>
      <c r="C113" s="415"/>
      <c r="D113" s="408" t="s">
        <v>1664</v>
      </c>
      <c r="E113" s="411" t="s">
        <v>2116</v>
      </c>
      <c r="F113" s="637"/>
      <c r="G113" s="409" t="s">
        <v>2080</v>
      </c>
      <c r="H113" s="612"/>
      <c r="I113" s="419"/>
      <c r="J113" s="501"/>
    </row>
    <row r="114" spans="1:32" s="41" customFormat="1" ht="36.75" customHeight="1" x14ac:dyDescent="0.2">
      <c r="A114" s="613">
        <v>41</v>
      </c>
      <c r="B114" s="627" t="s">
        <v>2439</v>
      </c>
      <c r="C114" s="611" t="s">
        <v>2440</v>
      </c>
      <c r="D114" s="251" t="s">
        <v>2442</v>
      </c>
      <c r="E114" s="42"/>
      <c r="F114" s="439"/>
      <c r="G114" s="100" t="s">
        <v>2441</v>
      </c>
      <c r="H114" s="611" t="s">
        <v>2077</v>
      </c>
      <c r="I114" s="235" t="s">
        <v>2604</v>
      </c>
      <c r="J114" s="632">
        <v>914.9</v>
      </c>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row>
    <row r="115" spans="1:32" s="72" customFormat="1" ht="35.25" customHeight="1" x14ac:dyDescent="0.2">
      <c r="A115" s="614"/>
      <c r="B115" s="628"/>
      <c r="C115" s="621"/>
      <c r="D115" s="42" t="s">
        <v>1371</v>
      </c>
      <c r="E115" s="42"/>
      <c r="F115" s="439"/>
      <c r="G115" s="42" t="s">
        <v>558</v>
      </c>
      <c r="H115" s="621"/>
      <c r="I115" s="236"/>
      <c r="J115" s="632"/>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row>
    <row r="116" spans="1:32" s="410" customFormat="1" ht="40.5" customHeight="1" x14ac:dyDescent="0.2">
      <c r="A116" s="614"/>
      <c r="B116" s="628"/>
      <c r="C116" s="621"/>
      <c r="D116" s="408" t="s">
        <v>763</v>
      </c>
      <c r="E116" s="408"/>
      <c r="F116" s="439"/>
      <c r="G116" s="409" t="s">
        <v>927</v>
      </c>
      <c r="H116" s="621"/>
      <c r="I116" s="418"/>
      <c r="J116" s="502">
        <v>3860</v>
      </c>
    </row>
    <row r="117" spans="1:32" s="410" customFormat="1" ht="39" customHeight="1" x14ac:dyDescent="0.2">
      <c r="A117" s="614"/>
      <c r="B117" s="628"/>
      <c r="C117" s="621"/>
      <c r="D117" s="408" t="s">
        <v>395</v>
      </c>
      <c r="E117" s="417"/>
      <c r="F117" s="439"/>
      <c r="G117" s="409" t="s">
        <v>1618</v>
      </c>
      <c r="H117" s="621"/>
      <c r="I117" s="418"/>
      <c r="J117" s="502"/>
    </row>
    <row r="118" spans="1:32" s="410" customFormat="1" ht="39" customHeight="1" x14ac:dyDescent="0.2">
      <c r="A118" s="614"/>
      <c r="B118" s="628"/>
      <c r="C118" s="621"/>
      <c r="D118" s="408" t="s">
        <v>1664</v>
      </c>
      <c r="E118" s="411" t="s">
        <v>1250</v>
      </c>
      <c r="F118" s="439"/>
      <c r="G118" s="409" t="s">
        <v>1446</v>
      </c>
      <c r="H118" s="621"/>
      <c r="I118" s="418"/>
      <c r="J118" s="502"/>
    </row>
    <row r="119" spans="1:32" s="410" customFormat="1" ht="39" customHeight="1" x14ac:dyDescent="0.2">
      <c r="A119" s="615"/>
      <c r="B119" s="629"/>
      <c r="C119" s="612"/>
      <c r="D119" s="408" t="s">
        <v>1665</v>
      </c>
      <c r="E119" s="411" t="s">
        <v>1666</v>
      </c>
      <c r="F119" s="439"/>
      <c r="G119" s="409" t="s">
        <v>1618</v>
      </c>
      <c r="H119" s="612"/>
      <c r="I119" s="419"/>
      <c r="J119" s="502"/>
    </row>
    <row r="120" spans="1:32" s="41" customFormat="1" ht="63" customHeight="1" x14ac:dyDescent="0.2">
      <c r="A120" s="304">
        <v>42</v>
      </c>
      <c r="B120" s="199" t="s">
        <v>2877</v>
      </c>
      <c r="C120" s="89"/>
      <c r="D120" s="168" t="s">
        <v>2879</v>
      </c>
      <c r="E120" s="61"/>
      <c r="F120" s="638" t="s">
        <v>3360</v>
      </c>
      <c r="G120" s="53"/>
      <c r="H120" s="62" t="s">
        <v>2079</v>
      </c>
      <c r="I120" s="229" t="s">
        <v>2604</v>
      </c>
      <c r="J120" s="60"/>
      <c r="K120" s="475"/>
      <c r="L120" s="475"/>
      <c r="M120" s="475"/>
      <c r="N120" s="475"/>
      <c r="O120" s="475"/>
      <c r="P120" s="475"/>
      <c r="Q120" s="475"/>
      <c r="R120" s="475"/>
      <c r="S120" s="475"/>
      <c r="T120" s="475"/>
      <c r="U120" s="475"/>
      <c r="V120" s="475"/>
      <c r="W120" s="475"/>
      <c r="X120" s="475"/>
      <c r="Y120" s="475"/>
      <c r="Z120" s="475"/>
      <c r="AA120" s="475"/>
      <c r="AB120" s="475"/>
      <c r="AC120" s="475"/>
      <c r="AD120" s="475"/>
      <c r="AE120" s="475"/>
      <c r="AF120" s="475"/>
    </row>
    <row r="121" spans="1:32" s="41" customFormat="1" ht="46.5" customHeight="1" x14ac:dyDescent="0.2">
      <c r="A121" s="302"/>
      <c r="B121" s="200"/>
      <c r="C121" s="80"/>
      <c r="D121" s="42" t="s">
        <v>817</v>
      </c>
      <c r="E121" s="42" t="s">
        <v>879</v>
      </c>
      <c r="F121" s="638"/>
      <c r="G121" s="42" t="s">
        <v>249</v>
      </c>
      <c r="H121" s="63"/>
      <c r="I121" s="229" t="s">
        <v>2604</v>
      </c>
      <c r="J121" s="471">
        <v>60</v>
      </c>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row>
    <row r="122" spans="1:32" s="41" customFormat="1" ht="63" customHeight="1" x14ac:dyDescent="0.2">
      <c r="A122" s="302"/>
      <c r="B122" s="200"/>
      <c r="C122" s="80"/>
      <c r="D122" s="42" t="s">
        <v>996</v>
      </c>
      <c r="E122" s="42" t="s">
        <v>2165</v>
      </c>
      <c r="F122" s="638"/>
      <c r="G122" s="375" t="s">
        <v>1501</v>
      </c>
      <c r="H122" s="63"/>
      <c r="I122" s="229" t="s">
        <v>2604</v>
      </c>
      <c r="J122" s="471">
        <v>350</v>
      </c>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row>
    <row r="123" spans="1:32" s="41" customFormat="1" ht="62.25" customHeight="1" x14ac:dyDescent="0.2">
      <c r="A123" s="302"/>
      <c r="B123" s="200"/>
      <c r="C123" s="80"/>
      <c r="D123" s="42" t="s">
        <v>222</v>
      </c>
      <c r="E123" s="42" t="s">
        <v>2166</v>
      </c>
      <c r="F123" s="638"/>
      <c r="G123" s="375" t="s">
        <v>149</v>
      </c>
      <c r="H123" s="63"/>
      <c r="I123" s="229" t="s">
        <v>2604</v>
      </c>
      <c r="J123" s="471">
        <v>210</v>
      </c>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row>
    <row r="124" spans="1:32" s="41" customFormat="1" ht="51" customHeight="1" x14ac:dyDescent="0.2">
      <c r="A124" s="302"/>
      <c r="B124" s="200"/>
      <c r="C124" s="80"/>
      <c r="D124" s="42" t="s">
        <v>996</v>
      </c>
      <c r="E124" s="42" t="s">
        <v>2167</v>
      </c>
      <c r="F124" s="638"/>
      <c r="G124" s="375" t="s">
        <v>901</v>
      </c>
      <c r="H124" s="63"/>
      <c r="I124" s="229" t="s">
        <v>2604</v>
      </c>
      <c r="J124" s="471">
        <v>20</v>
      </c>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row>
    <row r="125" spans="1:32" s="41" customFormat="1" ht="49.5" customHeight="1" x14ac:dyDescent="0.2">
      <c r="A125" s="302"/>
      <c r="B125" s="200"/>
      <c r="C125" s="80"/>
      <c r="D125" s="42" t="s">
        <v>996</v>
      </c>
      <c r="E125" s="42" t="s">
        <v>2223</v>
      </c>
      <c r="F125" s="638"/>
      <c r="G125" s="375" t="s">
        <v>1334</v>
      </c>
      <c r="H125" s="63"/>
      <c r="I125" s="229" t="s">
        <v>2604</v>
      </c>
      <c r="J125" s="471">
        <v>85</v>
      </c>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row>
    <row r="126" spans="1:32" s="41" customFormat="1" ht="52.5" customHeight="1" x14ac:dyDescent="0.2">
      <c r="A126" s="302"/>
      <c r="B126" s="200"/>
      <c r="C126" s="80"/>
      <c r="D126" s="42" t="s">
        <v>1159</v>
      </c>
      <c r="E126" s="42" t="s">
        <v>2264</v>
      </c>
      <c r="F126" s="638"/>
      <c r="G126" s="375" t="s">
        <v>567</v>
      </c>
      <c r="H126" s="63"/>
      <c r="I126" s="229" t="s">
        <v>2604</v>
      </c>
      <c r="J126" s="471">
        <v>180</v>
      </c>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row>
    <row r="127" spans="1:32" s="41" customFormat="1" ht="123.75" customHeight="1" x14ac:dyDescent="0.2">
      <c r="A127" s="302"/>
      <c r="B127" s="200"/>
      <c r="C127" s="80"/>
      <c r="D127" s="57" t="s">
        <v>778</v>
      </c>
      <c r="E127" s="61" t="s">
        <v>777</v>
      </c>
      <c r="F127" s="638"/>
      <c r="G127" s="53" t="s">
        <v>255</v>
      </c>
      <c r="H127" s="63"/>
      <c r="I127" s="229" t="s">
        <v>2604</v>
      </c>
      <c r="J127" s="60">
        <v>335</v>
      </c>
      <c r="K127" s="475"/>
      <c r="L127" s="475"/>
      <c r="M127" s="475"/>
      <c r="N127" s="475"/>
      <c r="O127" s="475"/>
      <c r="P127" s="475"/>
      <c r="Q127" s="475"/>
      <c r="R127" s="475"/>
      <c r="S127" s="475"/>
      <c r="T127" s="475"/>
      <c r="U127" s="475"/>
      <c r="V127" s="475"/>
      <c r="W127" s="475"/>
      <c r="X127" s="475"/>
      <c r="Y127" s="475"/>
      <c r="Z127" s="475"/>
      <c r="AA127" s="475"/>
      <c r="AB127" s="475"/>
      <c r="AC127" s="475"/>
      <c r="AD127" s="475"/>
      <c r="AE127" s="475"/>
      <c r="AF127" s="475"/>
    </row>
    <row r="128" spans="1:32" s="41" customFormat="1" ht="90" customHeight="1" x14ac:dyDescent="0.2">
      <c r="A128" s="303"/>
      <c r="B128" s="201"/>
      <c r="C128" s="81"/>
      <c r="D128" s="57" t="s">
        <v>592</v>
      </c>
      <c r="E128" s="61" t="s">
        <v>254</v>
      </c>
      <c r="F128" s="638"/>
      <c r="G128" s="53" t="s">
        <v>253</v>
      </c>
      <c r="H128" s="64"/>
      <c r="I128" s="229" t="s">
        <v>2604</v>
      </c>
      <c r="J128" s="60">
        <v>150</v>
      </c>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row>
    <row r="129" spans="1:32" s="41" customFormat="1" ht="66.75" customHeight="1" x14ac:dyDescent="0.2">
      <c r="A129" s="304">
        <v>43</v>
      </c>
      <c r="B129" s="199" t="s">
        <v>2878</v>
      </c>
      <c r="C129" s="89"/>
      <c r="D129" s="83" t="s">
        <v>2880</v>
      </c>
      <c r="E129" s="61"/>
      <c r="F129" s="617" t="s">
        <v>3360</v>
      </c>
      <c r="G129" s="53"/>
      <c r="H129" s="634" t="s">
        <v>2079</v>
      </c>
      <c r="I129" s="229" t="s">
        <v>2604</v>
      </c>
      <c r="J129" s="60"/>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row>
    <row r="130" spans="1:32" s="41" customFormat="1" ht="51.75" customHeight="1" x14ac:dyDescent="0.2">
      <c r="A130" s="302"/>
      <c r="B130" s="200"/>
      <c r="C130" s="80"/>
      <c r="D130" s="42" t="s">
        <v>240</v>
      </c>
      <c r="E130" s="42" t="s">
        <v>221</v>
      </c>
      <c r="F130" s="617"/>
      <c r="G130" s="375" t="s">
        <v>413</v>
      </c>
      <c r="H130" s="635"/>
      <c r="I130" s="229" t="s">
        <v>2604</v>
      </c>
      <c r="J130" s="471">
        <v>150</v>
      </c>
      <c r="K130" s="475"/>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row>
    <row r="131" spans="1:32" s="41" customFormat="1" ht="161.25" customHeight="1" x14ac:dyDescent="0.2">
      <c r="A131" s="302"/>
      <c r="B131" s="200"/>
      <c r="C131" s="80"/>
      <c r="D131" s="42" t="s">
        <v>1143</v>
      </c>
      <c r="E131" s="42" t="s">
        <v>2133</v>
      </c>
      <c r="F131" s="617"/>
      <c r="G131" s="375" t="s">
        <v>109</v>
      </c>
      <c r="H131" s="635"/>
      <c r="I131" s="229" t="s">
        <v>2604</v>
      </c>
      <c r="J131" s="471">
        <v>1020</v>
      </c>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row>
    <row r="132" spans="1:32" s="41" customFormat="1" ht="53.25" customHeight="1" x14ac:dyDescent="0.2">
      <c r="A132" s="302"/>
      <c r="B132" s="200"/>
      <c r="C132" s="80"/>
      <c r="D132" s="42" t="s">
        <v>240</v>
      </c>
      <c r="E132" s="42" t="s">
        <v>2138</v>
      </c>
      <c r="F132" s="617"/>
      <c r="G132" s="375" t="s">
        <v>47</v>
      </c>
      <c r="H132" s="635"/>
      <c r="I132" s="229" t="s">
        <v>2604</v>
      </c>
      <c r="J132" s="471">
        <v>260</v>
      </c>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row>
    <row r="133" spans="1:32" s="41" customFormat="1" ht="51" customHeight="1" x14ac:dyDescent="0.2">
      <c r="A133" s="302"/>
      <c r="B133" s="200"/>
      <c r="C133" s="80"/>
      <c r="D133" s="42" t="s">
        <v>240</v>
      </c>
      <c r="E133" s="42" t="s">
        <v>2134</v>
      </c>
      <c r="F133" s="617"/>
      <c r="G133" s="375" t="s">
        <v>1342</v>
      </c>
      <c r="H133" s="635"/>
      <c r="I133" s="229" t="s">
        <v>2604</v>
      </c>
      <c r="J133" s="471">
        <v>420</v>
      </c>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row>
    <row r="134" spans="1:32" s="41" customFormat="1" ht="53.25" customHeight="1" x14ac:dyDescent="0.2">
      <c r="A134" s="302"/>
      <c r="B134" s="200"/>
      <c r="C134" s="80"/>
      <c r="D134" s="42" t="s">
        <v>240</v>
      </c>
      <c r="E134" s="42" t="s">
        <v>2135</v>
      </c>
      <c r="F134" s="617"/>
      <c r="G134" s="375" t="s">
        <v>799</v>
      </c>
      <c r="H134" s="635"/>
      <c r="I134" s="229" t="s">
        <v>2604</v>
      </c>
      <c r="J134" s="471">
        <v>280</v>
      </c>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row>
    <row r="135" spans="1:32" s="41" customFormat="1" ht="102" customHeight="1" x14ac:dyDescent="0.2">
      <c r="A135" s="302"/>
      <c r="B135" s="200"/>
      <c r="C135" s="80"/>
      <c r="D135" s="42" t="s">
        <v>1143</v>
      </c>
      <c r="E135" s="42" t="s">
        <v>2227</v>
      </c>
      <c r="F135" s="617"/>
      <c r="G135" s="375" t="s">
        <v>461</v>
      </c>
      <c r="H135" s="635"/>
      <c r="I135" s="229" t="s">
        <v>2604</v>
      </c>
      <c r="J135" s="471">
        <v>3040</v>
      </c>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row>
    <row r="136" spans="1:32" s="41" customFormat="1" ht="57.75" customHeight="1" x14ac:dyDescent="0.2">
      <c r="A136" s="302"/>
      <c r="B136" s="200"/>
      <c r="C136" s="80"/>
      <c r="D136" s="42" t="s">
        <v>1143</v>
      </c>
      <c r="E136" s="42" t="s">
        <v>2136</v>
      </c>
      <c r="F136" s="617"/>
      <c r="G136" s="375" t="s">
        <v>239</v>
      </c>
      <c r="H136" s="635"/>
      <c r="I136" s="229" t="s">
        <v>2604</v>
      </c>
      <c r="J136" s="471">
        <v>700</v>
      </c>
      <c r="K136" s="475"/>
      <c r="L136" s="475"/>
      <c r="M136" s="475"/>
      <c r="N136" s="475"/>
      <c r="O136" s="475"/>
      <c r="P136" s="475"/>
      <c r="Q136" s="475"/>
      <c r="R136" s="475"/>
      <c r="S136" s="475"/>
      <c r="T136" s="475"/>
      <c r="U136" s="475"/>
      <c r="V136" s="475"/>
      <c r="W136" s="475"/>
      <c r="X136" s="475"/>
      <c r="Y136" s="475"/>
      <c r="Z136" s="475"/>
      <c r="AA136" s="475"/>
      <c r="AB136" s="475"/>
      <c r="AC136" s="475"/>
      <c r="AD136" s="475"/>
      <c r="AE136" s="475"/>
      <c r="AF136" s="475"/>
    </row>
    <row r="137" spans="1:32" s="41" customFormat="1" ht="66.75" customHeight="1" x14ac:dyDescent="0.2">
      <c r="A137" s="302"/>
      <c r="B137" s="200"/>
      <c r="C137" s="80"/>
      <c r="D137" s="42" t="s">
        <v>240</v>
      </c>
      <c r="E137" s="42" t="s">
        <v>2137</v>
      </c>
      <c r="F137" s="617"/>
      <c r="G137" s="375" t="s">
        <v>108</v>
      </c>
      <c r="H137" s="635"/>
      <c r="I137" s="229" t="s">
        <v>2604</v>
      </c>
      <c r="J137" s="471">
        <v>1080</v>
      </c>
      <c r="K137" s="475"/>
      <c r="L137" s="475"/>
      <c r="M137" s="475"/>
      <c r="N137" s="475"/>
      <c r="O137" s="475"/>
      <c r="P137" s="475"/>
      <c r="Q137" s="475"/>
      <c r="R137" s="475"/>
      <c r="S137" s="475"/>
      <c r="T137" s="475"/>
      <c r="U137" s="475"/>
      <c r="V137" s="475"/>
      <c r="W137" s="475"/>
      <c r="X137" s="475"/>
      <c r="Y137" s="475"/>
      <c r="Z137" s="475"/>
      <c r="AA137" s="475"/>
      <c r="AB137" s="475"/>
      <c r="AC137" s="475"/>
      <c r="AD137" s="475"/>
      <c r="AE137" s="475"/>
      <c r="AF137" s="475"/>
    </row>
    <row r="138" spans="1:32" s="41" customFormat="1" ht="66.75" customHeight="1" x14ac:dyDescent="0.2">
      <c r="A138" s="302"/>
      <c r="B138" s="200"/>
      <c r="C138" s="80"/>
      <c r="D138" s="42" t="s">
        <v>240</v>
      </c>
      <c r="E138" s="42" t="s">
        <v>2139</v>
      </c>
      <c r="F138" s="617"/>
      <c r="G138" s="375" t="s">
        <v>19</v>
      </c>
      <c r="H138" s="635"/>
      <c r="I138" s="229" t="s">
        <v>2604</v>
      </c>
      <c r="J138" s="471">
        <v>720</v>
      </c>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row>
    <row r="139" spans="1:32" s="41" customFormat="1" ht="50.25" customHeight="1" x14ac:dyDescent="0.2">
      <c r="A139" s="302"/>
      <c r="B139" s="200"/>
      <c r="C139" s="80"/>
      <c r="D139" s="42" t="s">
        <v>240</v>
      </c>
      <c r="E139" s="42" t="s">
        <v>2140</v>
      </c>
      <c r="F139" s="617"/>
      <c r="G139" s="375" t="s">
        <v>86</v>
      </c>
      <c r="H139" s="635"/>
      <c r="I139" s="229" t="s">
        <v>2604</v>
      </c>
      <c r="J139" s="471">
        <v>210</v>
      </c>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row>
    <row r="140" spans="1:32" s="41" customFormat="1" ht="69" customHeight="1" x14ac:dyDescent="0.2">
      <c r="A140" s="302"/>
      <c r="B140" s="200"/>
      <c r="C140" s="80"/>
      <c r="D140" s="42" t="s">
        <v>240</v>
      </c>
      <c r="E140" s="42" t="s">
        <v>2141</v>
      </c>
      <c r="F140" s="617"/>
      <c r="G140" s="375" t="s">
        <v>120</v>
      </c>
      <c r="H140" s="635"/>
      <c r="I140" s="229" t="s">
        <v>2604</v>
      </c>
      <c r="J140" s="471">
        <v>820</v>
      </c>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row>
    <row r="141" spans="1:32" s="41" customFormat="1" ht="46.5" customHeight="1" x14ac:dyDescent="0.2">
      <c r="A141" s="302"/>
      <c r="B141" s="200"/>
      <c r="C141" s="80"/>
      <c r="D141" s="42" t="s">
        <v>240</v>
      </c>
      <c r="E141" s="42" t="s">
        <v>2229</v>
      </c>
      <c r="F141" s="617"/>
      <c r="G141" s="375" t="s">
        <v>664</v>
      </c>
      <c r="H141" s="635"/>
      <c r="I141" s="229" t="s">
        <v>2604</v>
      </c>
      <c r="J141" s="471">
        <v>160</v>
      </c>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475"/>
    </row>
    <row r="142" spans="1:32" s="41" customFormat="1" ht="50.25" customHeight="1" x14ac:dyDescent="0.2">
      <c r="A142" s="302"/>
      <c r="B142" s="200"/>
      <c r="C142" s="80"/>
      <c r="D142" s="42" t="s">
        <v>240</v>
      </c>
      <c r="E142" s="42" t="s">
        <v>2228</v>
      </c>
      <c r="F142" s="617"/>
      <c r="G142" s="375" t="s">
        <v>882</v>
      </c>
      <c r="H142" s="635"/>
      <c r="I142" s="229" t="s">
        <v>2604</v>
      </c>
      <c r="J142" s="471">
        <v>220</v>
      </c>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row>
    <row r="143" spans="1:32" s="41" customFormat="1" ht="76.5" customHeight="1" x14ac:dyDescent="0.2">
      <c r="A143" s="302"/>
      <c r="B143" s="200"/>
      <c r="C143" s="80"/>
      <c r="D143" s="42" t="s">
        <v>240</v>
      </c>
      <c r="E143" s="42" t="s">
        <v>2142</v>
      </c>
      <c r="F143" s="617"/>
      <c r="G143" s="375" t="s">
        <v>868</v>
      </c>
      <c r="H143" s="635"/>
      <c r="I143" s="229" t="s">
        <v>2604</v>
      </c>
      <c r="J143" s="471">
        <v>410</v>
      </c>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row>
    <row r="144" spans="1:32" s="41" customFormat="1" ht="87.75" customHeight="1" x14ac:dyDescent="0.2">
      <c r="A144" s="302"/>
      <c r="B144" s="200"/>
      <c r="C144" s="80"/>
      <c r="D144" s="42" t="s">
        <v>240</v>
      </c>
      <c r="E144" s="42" t="s">
        <v>2143</v>
      </c>
      <c r="F144" s="617"/>
      <c r="G144" s="375" t="s">
        <v>1299</v>
      </c>
      <c r="H144" s="635"/>
      <c r="I144" s="229" t="s">
        <v>2604</v>
      </c>
      <c r="J144" s="471">
        <v>1400</v>
      </c>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row>
    <row r="145" spans="1:32" s="41" customFormat="1" ht="96.75" customHeight="1" x14ac:dyDescent="0.2">
      <c r="A145" s="302"/>
      <c r="B145" s="211"/>
      <c r="C145" s="80"/>
      <c r="D145" s="42" t="s">
        <v>592</v>
      </c>
      <c r="E145" s="42" t="s">
        <v>2152</v>
      </c>
      <c r="F145" s="617"/>
      <c r="G145" s="375" t="s">
        <v>1058</v>
      </c>
      <c r="H145" s="635"/>
      <c r="I145" s="229" t="s">
        <v>2604</v>
      </c>
      <c r="J145" s="471">
        <v>3020</v>
      </c>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row>
    <row r="146" spans="1:32" s="41" customFormat="1" ht="91.5" customHeight="1" x14ac:dyDescent="0.2">
      <c r="A146" s="302"/>
      <c r="B146" s="200"/>
      <c r="C146" s="80"/>
      <c r="D146" s="42" t="s">
        <v>2144</v>
      </c>
      <c r="E146" s="42" t="s">
        <v>2146</v>
      </c>
      <c r="F146" s="617"/>
      <c r="G146" s="375" t="s">
        <v>233</v>
      </c>
      <c r="H146" s="635"/>
      <c r="I146" s="229" t="s">
        <v>2604</v>
      </c>
      <c r="J146" s="471">
        <v>4450</v>
      </c>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row>
    <row r="147" spans="1:32" s="41" customFormat="1" ht="44.25" customHeight="1" x14ac:dyDescent="0.2">
      <c r="A147" s="302"/>
      <c r="B147" s="200"/>
      <c r="C147" s="80"/>
      <c r="D147" s="42" t="s">
        <v>592</v>
      </c>
      <c r="E147" s="42" t="s">
        <v>2145</v>
      </c>
      <c r="F147" s="617"/>
      <c r="G147" s="375" t="s">
        <v>490</v>
      </c>
      <c r="H147" s="635"/>
      <c r="I147" s="229" t="s">
        <v>2604</v>
      </c>
      <c r="J147" s="471">
        <v>760</v>
      </c>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row>
    <row r="148" spans="1:32" s="41" customFormat="1" ht="81.75" customHeight="1" x14ac:dyDescent="0.2">
      <c r="A148" s="302"/>
      <c r="B148" s="200"/>
      <c r="C148" s="80"/>
      <c r="D148" s="42" t="s">
        <v>1143</v>
      </c>
      <c r="E148" s="42" t="s">
        <v>2151</v>
      </c>
      <c r="F148" s="617"/>
      <c r="G148" s="375" t="s">
        <v>270</v>
      </c>
      <c r="H148" s="635"/>
      <c r="I148" s="229" t="s">
        <v>2604</v>
      </c>
      <c r="J148" s="471">
        <v>4280</v>
      </c>
      <c r="K148" s="475"/>
      <c r="L148" s="475"/>
      <c r="M148" s="475"/>
      <c r="N148" s="475"/>
      <c r="O148" s="475"/>
      <c r="P148" s="475"/>
      <c r="Q148" s="475"/>
      <c r="R148" s="475"/>
      <c r="S148" s="475"/>
      <c r="T148" s="475"/>
      <c r="U148" s="475"/>
      <c r="V148" s="475"/>
      <c r="W148" s="475"/>
      <c r="X148" s="475"/>
      <c r="Y148" s="475"/>
      <c r="Z148" s="475"/>
      <c r="AA148" s="475"/>
      <c r="AB148" s="475"/>
      <c r="AC148" s="475"/>
      <c r="AD148" s="475"/>
      <c r="AE148" s="475"/>
      <c r="AF148" s="475"/>
    </row>
    <row r="149" spans="1:32" s="41" customFormat="1" ht="39.75" customHeight="1" x14ac:dyDescent="0.2">
      <c r="A149" s="302"/>
      <c r="B149" s="200"/>
      <c r="C149" s="80"/>
      <c r="D149" s="42" t="s">
        <v>795</v>
      </c>
      <c r="E149" s="42" t="s">
        <v>2147</v>
      </c>
      <c r="F149" s="617"/>
      <c r="G149" s="375" t="s">
        <v>1461</v>
      </c>
      <c r="H149" s="635"/>
      <c r="I149" s="229" t="s">
        <v>2604</v>
      </c>
      <c r="J149" s="471">
        <v>80</v>
      </c>
      <c r="K149" s="475"/>
      <c r="L149" s="475"/>
      <c r="M149" s="475"/>
      <c r="N149" s="475"/>
      <c r="O149" s="475"/>
      <c r="P149" s="475"/>
      <c r="Q149" s="475"/>
      <c r="R149" s="475"/>
      <c r="S149" s="475"/>
      <c r="T149" s="475"/>
      <c r="U149" s="475"/>
      <c r="V149" s="475"/>
      <c r="W149" s="475"/>
      <c r="X149" s="475"/>
      <c r="Y149" s="475"/>
      <c r="Z149" s="475"/>
      <c r="AA149" s="475"/>
      <c r="AB149" s="475"/>
      <c r="AC149" s="475"/>
      <c r="AD149" s="475"/>
      <c r="AE149" s="475"/>
      <c r="AF149" s="475"/>
    </row>
    <row r="150" spans="1:32" s="41" customFormat="1" ht="165.75" customHeight="1" x14ac:dyDescent="0.2">
      <c r="A150" s="302"/>
      <c r="B150" s="200"/>
      <c r="C150" s="80"/>
      <c r="D150" s="42" t="s">
        <v>592</v>
      </c>
      <c r="E150" s="42" t="s">
        <v>2149</v>
      </c>
      <c r="F150" s="617"/>
      <c r="G150" s="375" t="s">
        <v>2985</v>
      </c>
      <c r="H150" s="635"/>
      <c r="I150" s="229" t="s">
        <v>2604</v>
      </c>
      <c r="J150" s="471">
        <v>9000</v>
      </c>
      <c r="K150" s="475"/>
      <c r="L150" s="475"/>
      <c r="M150" s="475"/>
      <c r="N150" s="475"/>
      <c r="O150" s="475"/>
      <c r="P150" s="475"/>
      <c r="Q150" s="475"/>
      <c r="R150" s="475"/>
      <c r="S150" s="475"/>
      <c r="T150" s="475"/>
      <c r="U150" s="475"/>
      <c r="V150" s="475"/>
      <c r="W150" s="475"/>
      <c r="X150" s="475"/>
      <c r="Y150" s="475"/>
      <c r="Z150" s="475"/>
      <c r="AA150" s="475"/>
      <c r="AB150" s="475"/>
      <c r="AC150" s="475"/>
      <c r="AD150" s="475"/>
      <c r="AE150" s="475"/>
      <c r="AF150" s="475"/>
    </row>
    <row r="151" spans="1:32" s="41" customFormat="1" ht="55.5" customHeight="1" x14ac:dyDescent="0.2">
      <c r="A151" s="302"/>
      <c r="B151" s="200"/>
      <c r="C151" s="80"/>
      <c r="D151" s="42" t="s">
        <v>592</v>
      </c>
      <c r="E151" s="42" t="s">
        <v>2150</v>
      </c>
      <c r="F151" s="617"/>
      <c r="G151" s="375" t="s">
        <v>364</v>
      </c>
      <c r="H151" s="635"/>
      <c r="I151" s="229" t="s">
        <v>2604</v>
      </c>
      <c r="J151" s="471">
        <v>860</v>
      </c>
      <c r="K151" s="475"/>
      <c r="L151" s="475"/>
      <c r="M151" s="475"/>
      <c r="N151" s="475"/>
      <c r="O151" s="475"/>
      <c r="P151" s="475"/>
      <c r="Q151" s="475"/>
      <c r="R151" s="475"/>
      <c r="S151" s="475"/>
      <c r="T151" s="475"/>
      <c r="U151" s="475"/>
      <c r="V151" s="475"/>
      <c r="W151" s="475"/>
      <c r="X151" s="475"/>
      <c r="Y151" s="475"/>
      <c r="Z151" s="475"/>
      <c r="AA151" s="475"/>
      <c r="AB151" s="475"/>
      <c r="AC151" s="475"/>
      <c r="AD151" s="475"/>
      <c r="AE151" s="475"/>
      <c r="AF151" s="475"/>
    </row>
    <row r="152" spans="1:32" s="41" customFormat="1" ht="54" customHeight="1" x14ac:dyDescent="0.2">
      <c r="A152" s="302"/>
      <c r="B152" s="200"/>
      <c r="C152" s="80"/>
      <c r="D152" s="42" t="s">
        <v>592</v>
      </c>
      <c r="E152" s="42" t="s">
        <v>2153</v>
      </c>
      <c r="F152" s="617"/>
      <c r="G152" s="375" t="s">
        <v>1020</v>
      </c>
      <c r="H152" s="635"/>
      <c r="I152" s="229" t="s">
        <v>2604</v>
      </c>
      <c r="J152" s="471">
        <v>1800</v>
      </c>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row>
    <row r="153" spans="1:32" s="41" customFormat="1" ht="51.75" customHeight="1" x14ac:dyDescent="0.2">
      <c r="A153" s="302"/>
      <c r="B153" s="200"/>
      <c r="C153" s="80"/>
      <c r="D153" s="42" t="s">
        <v>592</v>
      </c>
      <c r="E153" s="42" t="s">
        <v>2154</v>
      </c>
      <c r="F153" s="617"/>
      <c r="G153" s="375" t="s">
        <v>1382</v>
      </c>
      <c r="H153" s="635"/>
      <c r="I153" s="229" t="s">
        <v>2604</v>
      </c>
      <c r="J153" s="471">
        <v>430</v>
      </c>
      <c r="K153" s="475"/>
      <c r="L153" s="475"/>
      <c r="M153" s="475"/>
      <c r="N153" s="475"/>
      <c r="O153" s="475"/>
      <c r="P153" s="475"/>
      <c r="Q153" s="475"/>
      <c r="R153" s="475"/>
      <c r="S153" s="475"/>
      <c r="T153" s="475"/>
      <c r="U153" s="475"/>
      <c r="V153" s="475"/>
      <c r="W153" s="475"/>
      <c r="X153" s="475"/>
      <c r="Y153" s="475"/>
      <c r="Z153" s="475"/>
      <c r="AA153" s="475"/>
      <c r="AB153" s="475"/>
      <c r="AC153" s="475"/>
      <c r="AD153" s="475"/>
      <c r="AE153" s="475"/>
      <c r="AF153" s="475"/>
    </row>
    <row r="154" spans="1:32" s="41" customFormat="1" ht="39" customHeight="1" x14ac:dyDescent="0.2">
      <c r="A154" s="302"/>
      <c r="B154" s="200"/>
      <c r="C154" s="80"/>
      <c r="D154" s="42" t="s">
        <v>367</v>
      </c>
      <c r="E154" s="42" t="s">
        <v>2155</v>
      </c>
      <c r="F154" s="617"/>
      <c r="G154" s="375" t="s">
        <v>147</v>
      </c>
      <c r="H154" s="635"/>
      <c r="I154" s="229" t="s">
        <v>2604</v>
      </c>
      <c r="J154" s="471">
        <v>132</v>
      </c>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row>
    <row r="155" spans="1:32" s="41" customFormat="1" ht="41.25" customHeight="1" x14ac:dyDescent="0.2">
      <c r="A155" s="302"/>
      <c r="B155" s="200"/>
      <c r="C155" s="80"/>
      <c r="D155" s="42" t="s">
        <v>367</v>
      </c>
      <c r="E155" s="42" t="s">
        <v>2156</v>
      </c>
      <c r="F155" s="617"/>
      <c r="G155" s="375" t="s">
        <v>365</v>
      </c>
      <c r="H155" s="635"/>
      <c r="I155" s="229" t="s">
        <v>2604</v>
      </c>
      <c r="J155" s="471">
        <v>420</v>
      </c>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row>
    <row r="156" spans="1:32" s="41" customFormat="1" ht="40.5" customHeight="1" x14ac:dyDescent="0.2">
      <c r="A156" s="302"/>
      <c r="B156" s="200"/>
      <c r="C156" s="80"/>
      <c r="D156" s="42" t="s">
        <v>817</v>
      </c>
      <c r="E156" s="42" t="s">
        <v>2157</v>
      </c>
      <c r="F156" s="617"/>
      <c r="G156" s="375" t="s">
        <v>931</v>
      </c>
      <c r="H156" s="635"/>
      <c r="I156" s="229" t="s">
        <v>2604</v>
      </c>
      <c r="J156" s="471">
        <v>65</v>
      </c>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row>
    <row r="157" spans="1:32" s="41" customFormat="1" ht="37.5" customHeight="1" x14ac:dyDescent="0.2">
      <c r="A157" s="302"/>
      <c r="B157" s="200"/>
      <c r="C157" s="80"/>
      <c r="D157" s="42" t="s">
        <v>817</v>
      </c>
      <c r="E157" s="42" t="s">
        <v>2159</v>
      </c>
      <c r="F157" s="617"/>
      <c r="G157" s="375" t="s">
        <v>932</v>
      </c>
      <c r="H157" s="635"/>
      <c r="I157" s="229" t="s">
        <v>2604</v>
      </c>
      <c r="J157" s="471">
        <v>80</v>
      </c>
      <c r="K157" s="475"/>
      <c r="L157" s="475"/>
      <c r="M157" s="475"/>
      <c r="N157" s="475"/>
      <c r="O157" s="475"/>
      <c r="P157" s="475"/>
      <c r="Q157" s="475"/>
      <c r="R157" s="475"/>
      <c r="S157" s="475"/>
      <c r="T157" s="475"/>
      <c r="U157" s="475"/>
      <c r="V157" s="475"/>
      <c r="W157" s="475"/>
      <c r="X157" s="475"/>
      <c r="Y157" s="475"/>
      <c r="Z157" s="475"/>
      <c r="AA157" s="475"/>
      <c r="AB157" s="475"/>
      <c r="AC157" s="475"/>
      <c r="AD157" s="475"/>
      <c r="AE157" s="475"/>
      <c r="AF157" s="475"/>
    </row>
    <row r="158" spans="1:32" s="41" customFormat="1" ht="42" customHeight="1" x14ac:dyDescent="0.2">
      <c r="A158" s="302"/>
      <c r="B158" s="200"/>
      <c r="C158" s="80"/>
      <c r="D158" s="42" t="s">
        <v>817</v>
      </c>
      <c r="E158" s="42" t="s">
        <v>2158</v>
      </c>
      <c r="F158" s="617"/>
      <c r="G158" s="375" t="s">
        <v>430</v>
      </c>
      <c r="H158" s="635"/>
      <c r="I158" s="229" t="s">
        <v>2604</v>
      </c>
      <c r="J158" s="471">
        <v>120</v>
      </c>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row>
    <row r="159" spans="1:32" s="41" customFormat="1" ht="39" customHeight="1" x14ac:dyDescent="0.2">
      <c r="A159" s="302"/>
      <c r="B159" s="200"/>
      <c r="C159" s="80"/>
      <c r="D159" s="42" t="s">
        <v>817</v>
      </c>
      <c r="E159" s="42" t="s">
        <v>2161</v>
      </c>
      <c r="F159" s="617"/>
      <c r="G159" s="375" t="s">
        <v>913</v>
      </c>
      <c r="H159" s="635"/>
      <c r="I159" s="229" t="s">
        <v>2604</v>
      </c>
      <c r="J159" s="471">
        <v>450</v>
      </c>
      <c r="K159" s="475"/>
      <c r="L159" s="475"/>
      <c r="M159" s="475"/>
      <c r="N159" s="475"/>
      <c r="O159" s="475"/>
      <c r="P159" s="475"/>
      <c r="Q159" s="475"/>
      <c r="R159" s="475"/>
      <c r="S159" s="475"/>
      <c r="T159" s="475"/>
      <c r="U159" s="475"/>
      <c r="V159" s="475"/>
      <c r="W159" s="475"/>
      <c r="X159" s="475"/>
      <c r="Y159" s="475"/>
      <c r="Z159" s="475"/>
      <c r="AA159" s="475"/>
      <c r="AB159" s="475"/>
      <c r="AC159" s="475"/>
      <c r="AD159" s="475"/>
      <c r="AE159" s="475"/>
      <c r="AF159" s="475"/>
    </row>
    <row r="160" spans="1:32" s="41" customFormat="1" ht="39.75" customHeight="1" x14ac:dyDescent="0.2">
      <c r="A160" s="302"/>
      <c r="B160" s="200"/>
      <c r="C160" s="80"/>
      <c r="D160" s="42" t="s">
        <v>817</v>
      </c>
      <c r="E160" s="42" t="s">
        <v>2160</v>
      </c>
      <c r="F160" s="617"/>
      <c r="G160" s="375" t="s">
        <v>1160</v>
      </c>
      <c r="H160" s="635"/>
      <c r="I160" s="229" t="s">
        <v>2604</v>
      </c>
      <c r="J160" s="471">
        <v>140</v>
      </c>
      <c r="K160" s="475"/>
      <c r="L160" s="475"/>
      <c r="M160" s="475"/>
      <c r="N160" s="475"/>
      <c r="O160" s="475"/>
      <c r="P160" s="475"/>
      <c r="Q160" s="475"/>
      <c r="R160" s="475"/>
      <c r="S160" s="475"/>
      <c r="T160" s="475"/>
      <c r="U160" s="475"/>
      <c r="V160" s="475"/>
      <c r="W160" s="475"/>
      <c r="X160" s="475"/>
      <c r="Y160" s="475"/>
      <c r="Z160" s="475"/>
      <c r="AA160" s="475"/>
      <c r="AB160" s="475"/>
      <c r="AC160" s="475"/>
      <c r="AD160" s="475"/>
      <c r="AE160" s="475"/>
      <c r="AF160" s="475"/>
    </row>
    <row r="161" spans="1:32" s="41" customFormat="1" ht="38.25" customHeight="1" x14ac:dyDescent="0.2">
      <c r="A161" s="302"/>
      <c r="B161" s="200"/>
      <c r="C161" s="80"/>
      <c r="D161" s="42" t="s">
        <v>817</v>
      </c>
      <c r="E161" s="42" t="s">
        <v>2162</v>
      </c>
      <c r="F161" s="617"/>
      <c r="G161" s="375" t="s">
        <v>963</v>
      </c>
      <c r="H161" s="635"/>
      <c r="I161" s="229" t="s">
        <v>2604</v>
      </c>
      <c r="J161" s="471">
        <v>70</v>
      </c>
      <c r="K161" s="475"/>
      <c r="L161" s="475"/>
      <c r="M161" s="475"/>
      <c r="N161" s="475"/>
      <c r="O161" s="475"/>
      <c r="P161" s="475"/>
      <c r="Q161" s="475"/>
      <c r="R161" s="475"/>
      <c r="S161" s="475"/>
      <c r="T161" s="475"/>
      <c r="U161" s="475"/>
      <c r="V161" s="475"/>
      <c r="W161" s="475"/>
      <c r="X161" s="475"/>
      <c r="Y161" s="475"/>
      <c r="Z161" s="475"/>
      <c r="AA161" s="475"/>
      <c r="AB161" s="475"/>
      <c r="AC161" s="475"/>
      <c r="AD161" s="475"/>
      <c r="AE161" s="475"/>
      <c r="AF161" s="475"/>
    </row>
    <row r="162" spans="1:32" s="41" customFormat="1" ht="46.5" customHeight="1" x14ac:dyDescent="0.2">
      <c r="A162" s="302"/>
      <c r="B162" s="200"/>
      <c r="C162" s="80"/>
      <c r="D162" s="42" t="s">
        <v>817</v>
      </c>
      <c r="E162" s="42" t="s">
        <v>2163</v>
      </c>
      <c r="F162" s="617"/>
      <c r="G162" s="375" t="s">
        <v>907</v>
      </c>
      <c r="H162" s="635"/>
      <c r="I162" s="229" t="s">
        <v>2604</v>
      </c>
      <c r="J162" s="471">
        <v>80</v>
      </c>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row>
    <row r="163" spans="1:32" s="41" customFormat="1" ht="42" customHeight="1" x14ac:dyDescent="0.2">
      <c r="A163" s="302"/>
      <c r="B163" s="200"/>
      <c r="C163" s="80"/>
      <c r="D163" s="42" t="s">
        <v>817</v>
      </c>
      <c r="E163" s="42" t="s">
        <v>2164</v>
      </c>
      <c r="F163" s="617"/>
      <c r="G163" s="375" t="s">
        <v>638</v>
      </c>
      <c r="H163" s="635"/>
      <c r="I163" s="229" t="s">
        <v>2604</v>
      </c>
      <c r="J163" s="471">
        <v>85</v>
      </c>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row>
    <row r="164" spans="1:32" s="41" customFormat="1" ht="39.75" customHeight="1" x14ac:dyDescent="0.2">
      <c r="A164" s="302"/>
      <c r="B164" s="200"/>
      <c r="C164" s="80"/>
      <c r="D164" s="42" t="s">
        <v>592</v>
      </c>
      <c r="E164" s="42" t="s">
        <v>2168</v>
      </c>
      <c r="F164" s="617"/>
      <c r="G164" s="375" t="s">
        <v>1083</v>
      </c>
      <c r="H164" s="635"/>
      <c r="I164" s="229" t="s">
        <v>2604</v>
      </c>
      <c r="J164" s="471">
        <v>600</v>
      </c>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row>
    <row r="165" spans="1:32" s="41" customFormat="1" ht="49.5" customHeight="1" x14ac:dyDescent="0.2">
      <c r="A165" s="302"/>
      <c r="B165" s="200"/>
      <c r="C165" s="80"/>
      <c r="D165" s="42" t="s">
        <v>996</v>
      </c>
      <c r="E165" s="42" t="s">
        <v>2169</v>
      </c>
      <c r="F165" s="617"/>
      <c r="G165" s="375" t="s">
        <v>370</v>
      </c>
      <c r="H165" s="635"/>
      <c r="I165" s="229" t="s">
        <v>2604</v>
      </c>
      <c r="J165" s="471">
        <v>410</v>
      </c>
      <c r="K165" s="475"/>
      <c r="L165" s="475"/>
      <c r="M165" s="475"/>
      <c r="N165" s="475"/>
      <c r="O165" s="475"/>
      <c r="P165" s="475"/>
      <c r="Q165" s="475"/>
      <c r="R165" s="475"/>
      <c r="S165" s="475"/>
      <c r="T165" s="475"/>
      <c r="U165" s="475"/>
      <c r="V165" s="475"/>
      <c r="W165" s="475"/>
      <c r="X165" s="475"/>
      <c r="Y165" s="475"/>
      <c r="Z165" s="475"/>
      <c r="AA165" s="475"/>
      <c r="AB165" s="475"/>
      <c r="AC165" s="475"/>
      <c r="AD165" s="475"/>
      <c r="AE165" s="475"/>
      <c r="AF165" s="475"/>
    </row>
    <row r="166" spans="1:32" s="41" customFormat="1" ht="49.5" customHeight="1" x14ac:dyDescent="0.2">
      <c r="A166" s="302"/>
      <c r="B166" s="200"/>
      <c r="C166" s="80"/>
      <c r="D166" s="42" t="s">
        <v>996</v>
      </c>
      <c r="E166" s="42" t="s">
        <v>2170</v>
      </c>
      <c r="F166" s="617"/>
      <c r="G166" s="375" t="s">
        <v>371</v>
      </c>
      <c r="H166" s="635"/>
      <c r="I166" s="229" t="s">
        <v>2604</v>
      </c>
      <c r="J166" s="471">
        <v>75</v>
      </c>
      <c r="K166" s="475"/>
      <c r="L166" s="475"/>
      <c r="M166" s="475"/>
      <c r="N166" s="475"/>
      <c r="O166" s="475"/>
      <c r="P166" s="475"/>
      <c r="Q166" s="475"/>
      <c r="R166" s="475"/>
      <c r="S166" s="475"/>
      <c r="T166" s="475"/>
      <c r="U166" s="475"/>
      <c r="V166" s="475"/>
      <c r="W166" s="475"/>
      <c r="X166" s="475"/>
      <c r="Y166" s="475"/>
      <c r="Z166" s="475"/>
      <c r="AA166" s="475"/>
      <c r="AB166" s="475"/>
      <c r="AC166" s="475"/>
      <c r="AD166" s="475"/>
      <c r="AE166" s="475"/>
      <c r="AF166" s="475"/>
    </row>
    <row r="167" spans="1:32" s="41" customFormat="1" ht="39.75" customHeight="1" x14ac:dyDescent="0.2">
      <c r="A167" s="302"/>
      <c r="B167" s="200"/>
      <c r="C167" s="80"/>
      <c r="D167" s="42" t="s">
        <v>996</v>
      </c>
      <c r="E167" s="42" t="s">
        <v>2171</v>
      </c>
      <c r="F167" s="617"/>
      <c r="G167" s="375" t="s">
        <v>1492</v>
      </c>
      <c r="H167" s="635"/>
      <c r="I167" s="229" t="s">
        <v>2604</v>
      </c>
      <c r="J167" s="471">
        <v>350</v>
      </c>
      <c r="K167" s="475"/>
      <c r="L167" s="475"/>
      <c r="M167" s="475"/>
      <c r="N167" s="475"/>
      <c r="O167" s="475"/>
      <c r="P167" s="475"/>
      <c r="Q167" s="475"/>
      <c r="R167" s="475"/>
      <c r="S167" s="475"/>
      <c r="T167" s="475"/>
      <c r="U167" s="475"/>
      <c r="V167" s="475"/>
      <c r="W167" s="475"/>
      <c r="X167" s="475"/>
      <c r="Y167" s="475"/>
      <c r="Z167" s="475"/>
      <c r="AA167" s="475"/>
      <c r="AB167" s="475"/>
      <c r="AC167" s="475"/>
      <c r="AD167" s="475"/>
      <c r="AE167" s="475"/>
      <c r="AF167" s="475"/>
    </row>
    <row r="168" spans="1:32" s="41" customFormat="1" ht="51.75" customHeight="1" x14ac:dyDescent="0.2">
      <c r="A168" s="302"/>
      <c r="B168" s="200"/>
      <c r="C168" s="80"/>
      <c r="D168" s="42" t="s">
        <v>996</v>
      </c>
      <c r="E168" s="42" t="s">
        <v>2172</v>
      </c>
      <c r="F168" s="617"/>
      <c r="G168" s="375" t="s">
        <v>388</v>
      </c>
      <c r="H168" s="635"/>
      <c r="I168" s="229" t="s">
        <v>2604</v>
      </c>
      <c r="J168" s="471">
        <v>430</v>
      </c>
      <c r="K168" s="475"/>
      <c r="L168" s="475"/>
      <c r="M168" s="475"/>
      <c r="N168" s="475"/>
      <c r="O168" s="475"/>
      <c r="P168" s="475"/>
      <c r="Q168" s="475"/>
      <c r="R168" s="475"/>
      <c r="S168" s="475"/>
      <c r="T168" s="475"/>
      <c r="U168" s="475"/>
      <c r="V168" s="475"/>
      <c r="W168" s="475"/>
      <c r="X168" s="475"/>
      <c r="Y168" s="475"/>
      <c r="Z168" s="475"/>
      <c r="AA168" s="475"/>
      <c r="AB168" s="475"/>
      <c r="AC168" s="475"/>
      <c r="AD168" s="475"/>
      <c r="AE168" s="475"/>
      <c r="AF168" s="475"/>
    </row>
    <row r="169" spans="1:32" s="41" customFormat="1" ht="49.5" customHeight="1" x14ac:dyDescent="0.2">
      <c r="A169" s="302"/>
      <c r="B169" s="200"/>
      <c r="C169" s="80"/>
      <c r="D169" s="42" t="s">
        <v>996</v>
      </c>
      <c r="E169" s="42" t="s">
        <v>2173</v>
      </c>
      <c r="F169" s="617"/>
      <c r="G169" s="375" t="s">
        <v>1453</v>
      </c>
      <c r="H169" s="635"/>
      <c r="I169" s="229" t="s">
        <v>2604</v>
      </c>
      <c r="J169" s="471">
        <v>260</v>
      </c>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row>
    <row r="170" spans="1:32" s="41" customFormat="1" ht="49.5" customHeight="1" x14ac:dyDescent="0.2">
      <c r="A170" s="302"/>
      <c r="B170" s="200"/>
      <c r="C170" s="80"/>
      <c r="D170" s="42" t="s">
        <v>996</v>
      </c>
      <c r="E170" s="42" t="s">
        <v>2174</v>
      </c>
      <c r="F170" s="617"/>
      <c r="G170" s="375" t="s">
        <v>434</v>
      </c>
      <c r="H170" s="635"/>
      <c r="I170" s="229" t="s">
        <v>2604</v>
      </c>
      <c r="J170" s="471">
        <v>170</v>
      </c>
      <c r="K170" s="475"/>
      <c r="L170" s="475"/>
      <c r="M170" s="475"/>
      <c r="N170" s="475"/>
      <c r="O170" s="475"/>
      <c r="P170" s="475"/>
      <c r="Q170" s="475"/>
      <c r="R170" s="475"/>
      <c r="S170" s="475"/>
      <c r="T170" s="475"/>
      <c r="U170" s="475"/>
      <c r="V170" s="475"/>
      <c r="W170" s="475"/>
      <c r="X170" s="475"/>
      <c r="Y170" s="475"/>
      <c r="Z170" s="475"/>
      <c r="AA170" s="475"/>
      <c r="AB170" s="475"/>
      <c r="AC170" s="475"/>
      <c r="AD170" s="475"/>
      <c r="AE170" s="475"/>
      <c r="AF170" s="475"/>
    </row>
    <row r="171" spans="1:32" s="41" customFormat="1" ht="50.25" customHeight="1" x14ac:dyDescent="0.2">
      <c r="A171" s="302"/>
      <c r="B171" s="213"/>
      <c r="C171" s="80"/>
      <c r="D171" s="42" t="s">
        <v>996</v>
      </c>
      <c r="E171" s="42" t="s">
        <v>2176</v>
      </c>
      <c r="F171" s="617"/>
      <c r="G171" s="375" t="s">
        <v>1538</v>
      </c>
      <c r="H171" s="635"/>
      <c r="I171" s="229" t="s">
        <v>2604</v>
      </c>
      <c r="J171" s="471">
        <v>180</v>
      </c>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row>
    <row r="172" spans="1:32" s="41" customFormat="1" ht="50.25" customHeight="1" x14ac:dyDescent="0.2">
      <c r="A172" s="302"/>
      <c r="B172" s="200"/>
      <c r="C172" s="80"/>
      <c r="D172" s="42" t="s">
        <v>996</v>
      </c>
      <c r="E172" s="42" t="s">
        <v>2175</v>
      </c>
      <c r="F172" s="617"/>
      <c r="G172" s="375" t="s">
        <v>1396</v>
      </c>
      <c r="H172" s="635"/>
      <c r="I172" s="229" t="s">
        <v>2604</v>
      </c>
      <c r="J172" s="471">
        <v>215</v>
      </c>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row>
    <row r="173" spans="1:32" s="41" customFormat="1" ht="52.5" customHeight="1" x14ac:dyDescent="0.2">
      <c r="A173" s="302"/>
      <c r="B173" s="200"/>
      <c r="C173" s="80"/>
      <c r="D173" s="42" t="s">
        <v>996</v>
      </c>
      <c r="E173" s="42" t="s">
        <v>2177</v>
      </c>
      <c r="F173" s="617"/>
      <c r="G173" s="375" t="s">
        <v>1367</v>
      </c>
      <c r="H173" s="635"/>
      <c r="I173" s="229" t="s">
        <v>2604</v>
      </c>
      <c r="J173" s="471">
        <v>390</v>
      </c>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row>
    <row r="174" spans="1:32" s="41" customFormat="1" ht="52.5" customHeight="1" x14ac:dyDescent="0.2">
      <c r="A174" s="302"/>
      <c r="B174" s="200"/>
      <c r="C174" s="80"/>
      <c r="D174" s="42" t="s">
        <v>996</v>
      </c>
      <c r="E174" s="42" t="s">
        <v>2178</v>
      </c>
      <c r="F174" s="617"/>
      <c r="G174" s="375" t="s">
        <v>1368</v>
      </c>
      <c r="H174" s="635"/>
      <c r="I174" s="229" t="s">
        <v>2604</v>
      </c>
      <c r="J174" s="471">
        <v>280</v>
      </c>
      <c r="K174" s="475"/>
      <c r="L174" s="475"/>
      <c r="M174" s="475"/>
      <c r="N174" s="475"/>
      <c r="O174" s="475"/>
      <c r="P174" s="475"/>
      <c r="Q174" s="475"/>
      <c r="R174" s="475"/>
      <c r="S174" s="475"/>
      <c r="T174" s="475"/>
      <c r="U174" s="475"/>
      <c r="V174" s="475"/>
      <c r="W174" s="475"/>
      <c r="X174" s="475"/>
      <c r="Y174" s="475"/>
      <c r="Z174" s="475"/>
      <c r="AA174" s="475"/>
      <c r="AB174" s="475"/>
      <c r="AC174" s="475"/>
      <c r="AD174" s="475"/>
      <c r="AE174" s="475"/>
      <c r="AF174" s="475"/>
    </row>
    <row r="175" spans="1:32" s="41" customFormat="1" ht="50.25" customHeight="1" x14ac:dyDescent="0.2">
      <c r="A175" s="302"/>
      <c r="B175" s="200"/>
      <c r="C175" s="80"/>
      <c r="D175" s="42" t="s">
        <v>996</v>
      </c>
      <c r="E175" s="42" t="s">
        <v>2179</v>
      </c>
      <c r="F175" s="617"/>
      <c r="G175" s="375" t="s">
        <v>726</v>
      </c>
      <c r="H175" s="635"/>
      <c r="I175" s="229" t="s">
        <v>2604</v>
      </c>
      <c r="J175" s="471">
        <v>280</v>
      </c>
      <c r="K175" s="475"/>
      <c r="L175" s="475"/>
      <c r="M175" s="475"/>
      <c r="N175" s="475"/>
      <c r="O175" s="475"/>
      <c r="P175" s="475"/>
      <c r="Q175" s="475"/>
      <c r="R175" s="475"/>
      <c r="S175" s="475"/>
      <c r="T175" s="475"/>
      <c r="U175" s="475"/>
      <c r="V175" s="475"/>
      <c r="W175" s="475"/>
      <c r="X175" s="475"/>
      <c r="Y175" s="475"/>
      <c r="Z175" s="475"/>
      <c r="AA175" s="475"/>
      <c r="AB175" s="475"/>
      <c r="AC175" s="475"/>
      <c r="AD175" s="475"/>
      <c r="AE175" s="475"/>
      <c r="AF175" s="475"/>
    </row>
    <row r="176" spans="1:32" s="41" customFormat="1" ht="39" customHeight="1" x14ac:dyDescent="0.2">
      <c r="A176" s="302"/>
      <c r="B176" s="200"/>
      <c r="C176" s="80"/>
      <c r="D176" s="42" t="s">
        <v>996</v>
      </c>
      <c r="E176" s="42" t="s">
        <v>2180</v>
      </c>
      <c r="F176" s="617"/>
      <c r="G176" s="375" t="s">
        <v>727</v>
      </c>
      <c r="H176" s="635"/>
      <c r="I176" s="229" t="s">
        <v>2604</v>
      </c>
      <c r="J176" s="471">
        <v>80</v>
      </c>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row>
    <row r="177" spans="1:32" s="41" customFormat="1" ht="51.75" customHeight="1" x14ac:dyDescent="0.2">
      <c r="A177" s="302"/>
      <c r="B177" s="200"/>
      <c r="C177" s="80"/>
      <c r="D177" s="42" t="s">
        <v>996</v>
      </c>
      <c r="E177" s="42" t="s">
        <v>2181</v>
      </c>
      <c r="F177" s="617"/>
      <c r="G177" s="375" t="s">
        <v>923</v>
      </c>
      <c r="H177" s="635"/>
      <c r="I177" s="229" t="s">
        <v>2604</v>
      </c>
      <c r="J177" s="471">
        <v>170</v>
      </c>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row>
    <row r="178" spans="1:32" s="41" customFormat="1" ht="54" customHeight="1" x14ac:dyDescent="0.2">
      <c r="A178" s="302"/>
      <c r="B178" s="200"/>
      <c r="C178" s="80"/>
      <c r="D178" s="42" t="s">
        <v>996</v>
      </c>
      <c r="E178" s="42" t="s">
        <v>2182</v>
      </c>
      <c r="F178" s="617"/>
      <c r="G178" s="375" t="s">
        <v>505</v>
      </c>
      <c r="H178" s="635"/>
      <c r="I178" s="229" t="s">
        <v>2604</v>
      </c>
      <c r="J178" s="471">
        <v>184</v>
      </c>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row>
    <row r="179" spans="1:32" s="41" customFormat="1" ht="57" customHeight="1" x14ac:dyDescent="0.2">
      <c r="A179" s="302"/>
      <c r="B179" s="200"/>
      <c r="C179" s="80"/>
      <c r="D179" s="42" t="s">
        <v>996</v>
      </c>
      <c r="E179" s="42" t="s">
        <v>2183</v>
      </c>
      <c r="F179" s="617"/>
      <c r="G179" s="375" t="s">
        <v>1027</v>
      </c>
      <c r="H179" s="635"/>
      <c r="I179" s="229" t="s">
        <v>2604</v>
      </c>
      <c r="J179" s="471">
        <v>252</v>
      </c>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row>
    <row r="180" spans="1:32" s="41" customFormat="1" ht="57" customHeight="1" x14ac:dyDescent="0.2">
      <c r="A180" s="302"/>
      <c r="B180" s="200"/>
      <c r="C180" s="80"/>
      <c r="D180" s="42" t="s">
        <v>996</v>
      </c>
      <c r="E180" s="42" t="s">
        <v>2184</v>
      </c>
      <c r="F180" s="617"/>
      <c r="G180" s="375" t="s">
        <v>629</v>
      </c>
      <c r="H180" s="635"/>
      <c r="I180" s="229" t="s">
        <v>2604</v>
      </c>
      <c r="J180" s="471">
        <v>75</v>
      </c>
      <c r="K180" s="475"/>
      <c r="L180" s="475"/>
      <c r="M180" s="475"/>
      <c r="N180" s="475"/>
      <c r="O180" s="475"/>
      <c r="P180" s="475"/>
      <c r="Q180" s="475"/>
      <c r="R180" s="475"/>
      <c r="S180" s="475"/>
      <c r="T180" s="475"/>
      <c r="U180" s="475"/>
      <c r="V180" s="475"/>
      <c r="W180" s="475"/>
      <c r="X180" s="475"/>
      <c r="Y180" s="475"/>
      <c r="Z180" s="475"/>
      <c r="AA180" s="475"/>
      <c r="AB180" s="475"/>
      <c r="AC180" s="475"/>
      <c r="AD180" s="475"/>
      <c r="AE180" s="475"/>
      <c r="AF180" s="475"/>
    </row>
    <row r="181" spans="1:32" s="41" customFormat="1" ht="57" customHeight="1" x14ac:dyDescent="0.2">
      <c r="A181" s="302"/>
      <c r="B181" s="200"/>
      <c r="C181" s="80"/>
      <c r="D181" s="42" t="s">
        <v>1580</v>
      </c>
      <c r="E181" s="42" t="s">
        <v>2185</v>
      </c>
      <c r="F181" s="617"/>
      <c r="G181" s="375" t="s">
        <v>702</v>
      </c>
      <c r="H181" s="635"/>
      <c r="I181" s="229" t="s">
        <v>2604</v>
      </c>
      <c r="J181" s="471">
        <v>70</v>
      </c>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row>
    <row r="182" spans="1:32" s="41" customFormat="1" ht="57" customHeight="1" x14ac:dyDescent="0.2">
      <c r="A182" s="302"/>
      <c r="B182" s="200"/>
      <c r="C182" s="80"/>
      <c r="D182" s="42" t="s">
        <v>1580</v>
      </c>
      <c r="E182" s="42" t="s">
        <v>2186</v>
      </c>
      <c r="F182" s="617"/>
      <c r="G182" s="375" t="s">
        <v>703</v>
      </c>
      <c r="H182" s="635"/>
      <c r="I182" s="229" t="s">
        <v>2604</v>
      </c>
      <c r="J182" s="471">
        <v>73</v>
      </c>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row>
    <row r="183" spans="1:32" s="41" customFormat="1" ht="47.25" customHeight="1" x14ac:dyDescent="0.2">
      <c r="A183" s="302"/>
      <c r="B183" s="200"/>
      <c r="C183" s="80"/>
      <c r="D183" s="42" t="s">
        <v>1580</v>
      </c>
      <c r="E183" s="42" t="s">
        <v>2187</v>
      </c>
      <c r="F183" s="617"/>
      <c r="G183" s="375" t="s">
        <v>728</v>
      </c>
      <c r="H183" s="635"/>
      <c r="I183" s="229" t="s">
        <v>2604</v>
      </c>
      <c r="J183" s="471">
        <v>205</v>
      </c>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row>
    <row r="184" spans="1:32" s="41" customFormat="1" ht="50.25" customHeight="1" x14ac:dyDescent="0.2">
      <c r="A184" s="302"/>
      <c r="B184" s="200"/>
      <c r="C184" s="80"/>
      <c r="D184" s="42" t="s">
        <v>996</v>
      </c>
      <c r="E184" s="42" t="s">
        <v>2188</v>
      </c>
      <c r="F184" s="617"/>
      <c r="G184" s="375" t="s">
        <v>1570</v>
      </c>
      <c r="H184" s="635"/>
      <c r="I184" s="229" t="s">
        <v>2604</v>
      </c>
      <c r="J184" s="471">
        <v>315</v>
      </c>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row>
    <row r="185" spans="1:32" s="41" customFormat="1" ht="51.75" customHeight="1" x14ac:dyDescent="0.2">
      <c r="A185" s="302"/>
      <c r="B185" s="200"/>
      <c r="C185" s="80"/>
      <c r="D185" s="42" t="s">
        <v>621</v>
      </c>
      <c r="E185" s="42" t="s">
        <v>2189</v>
      </c>
      <c r="F185" s="617"/>
      <c r="G185" s="375" t="s">
        <v>584</v>
      </c>
      <c r="H185" s="635"/>
      <c r="I185" s="229" t="s">
        <v>2604</v>
      </c>
      <c r="J185" s="471">
        <v>90</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5"/>
      <c r="AF185" s="475"/>
    </row>
    <row r="186" spans="1:32" s="41" customFormat="1" ht="51.75" customHeight="1" x14ac:dyDescent="0.2">
      <c r="A186" s="302"/>
      <c r="B186" s="200"/>
      <c r="C186" s="80"/>
      <c r="D186" s="42" t="s">
        <v>304</v>
      </c>
      <c r="E186" s="42" t="s">
        <v>2190</v>
      </c>
      <c r="F186" s="617"/>
      <c r="G186" s="375" t="s">
        <v>652</v>
      </c>
      <c r="H186" s="635"/>
      <c r="I186" s="229" t="s">
        <v>2604</v>
      </c>
      <c r="J186" s="471">
        <v>252</v>
      </c>
      <c r="K186" s="475"/>
      <c r="L186" s="475"/>
      <c r="M186" s="475"/>
      <c r="N186" s="475"/>
      <c r="O186" s="475"/>
      <c r="P186" s="475"/>
      <c r="Q186" s="475"/>
      <c r="R186" s="475"/>
      <c r="S186" s="475"/>
      <c r="T186" s="475"/>
      <c r="U186" s="475"/>
      <c r="V186" s="475"/>
      <c r="W186" s="475"/>
      <c r="X186" s="475"/>
      <c r="Y186" s="475"/>
      <c r="Z186" s="475"/>
      <c r="AA186" s="475"/>
      <c r="AB186" s="475"/>
      <c r="AC186" s="475"/>
      <c r="AD186" s="475"/>
      <c r="AE186" s="475"/>
      <c r="AF186" s="475"/>
    </row>
    <row r="187" spans="1:32" s="41" customFormat="1" ht="49.5" customHeight="1" x14ac:dyDescent="0.2">
      <c r="A187" s="302"/>
      <c r="B187" s="200"/>
      <c r="C187" s="80"/>
      <c r="D187" s="42" t="s">
        <v>996</v>
      </c>
      <c r="E187" s="42" t="s">
        <v>2191</v>
      </c>
      <c r="F187" s="617"/>
      <c r="G187" s="375" t="s">
        <v>426</v>
      </c>
      <c r="H187" s="635"/>
      <c r="I187" s="229" t="s">
        <v>2604</v>
      </c>
      <c r="J187" s="471">
        <v>210</v>
      </c>
      <c r="K187" s="475"/>
      <c r="L187" s="475"/>
      <c r="M187" s="475"/>
      <c r="N187" s="475"/>
      <c r="O187" s="475"/>
      <c r="P187" s="475"/>
      <c r="Q187" s="475"/>
      <c r="R187" s="475"/>
      <c r="S187" s="475"/>
      <c r="T187" s="475"/>
      <c r="U187" s="475"/>
      <c r="V187" s="475"/>
      <c r="W187" s="475"/>
      <c r="X187" s="475"/>
      <c r="Y187" s="475"/>
      <c r="Z187" s="475"/>
      <c r="AA187" s="475"/>
      <c r="AB187" s="475"/>
      <c r="AC187" s="475"/>
      <c r="AD187" s="475"/>
      <c r="AE187" s="475"/>
      <c r="AF187" s="475"/>
    </row>
    <row r="188" spans="1:32" s="41" customFormat="1" ht="49.5" customHeight="1" x14ac:dyDescent="0.2">
      <c r="A188" s="302"/>
      <c r="B188" s="200"/>
      <c r="C188" s="80"/>
      <c r="D188" s="42" t="s">
        <v>996</v>
      </c>
      <c r="E188" s="42" t="s">
        <v>2192</v>
      </c>
      <c r="F188" s="617"/>
      <c r="G188" s="375" t="s">
        <v>660</v>
      </c>
      <c r="H188" s="635"/>
      <c r="I188" s="229" t="s">
        <v>2604</v>
      </c>
      <c r="J188" s="471">
        <v>208</v>
      </c>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row>
    <row r="189" spans="1:32" s="41" customFormat="1" ht="50.25" customHeight="1" x14ac:dyDescent="0.2">
      <c r="A189" s="302"/>
      <c r="B189" s="200"/>
      <c r="C189" s="80"/>
      <c r="D189" s="42" t="s">
        <v>996</v>
      </c>
      <c r="E189" s="42" t="s">
        <v>2193</v>
      </c>
      <c r="F189" s="617"/>
      <c r="G189" s="375" t="s">
        <v>788</v>
      </c>
      <c r="H189" s="635"/>
      <c r="I189" s="229" t="s">
        <v>2604</v>
      </c>
      <c r="J189" s="471">
        <v>202</v>
      </c>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row>
    <row r="190" spans="1:32" s="41" customFormat="1" ht="49.5" customHeight="1" x14ac:dyDescent="0.2">
      <c r="A190" s="302"/>
      <c r="B190" s="200"/>
      <c r="C190" s="80"/>
      <c r="D190" s="42" t="s">
        <v>304</v>
      </c>
      <c r="E190" s="42" t="s">
        <v>2194</v>
      </c>
      <c r="F190" s="617"/>
      <c r="G190" s="375" t="s">
        <v>1529</v>
      </c>
      <c r="H190" s="635"/>
      <c r="I190" s="229" t="s">
        <v>2604</v>
      </c>
      <c r="J190" s="471">
        <v>180</v>
      </c>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row>
    <row r="191" spans="1:32" s="41" customFormat="1" ht="51" customHeight="1" x14ac:dyDescent="0.2">
      <c r="A191" s="302"/>
      <c r="B191" s="200"/>
      <c r="C191" s="80"/>
      <c r="D191" s="42" t="s">
        <v>996</v>
      </c>
      <c r="E191" s="42" t="s">
        <v>2195</v>
      </c>
      <c r="F191" s="617"/>
      <c r="G191" s="375" t="s">
        <v>700</v>
      </c>
      <c r="H191" s="635"/>
      <c r="I191" s="229" t="s">
        <v>2604</v>
      </c>
      <c r="J191" s="471">
        <v>72</v>
      </c>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row>
    <row r="192" spans="1:32" s="41" customFormat="1" ht="49.5" customHeight="1" x14ac:dyDescent="0.2">
      <c r="A192" s="302"/>
      <c r="B192" s="200"/>
      <c r="C192" s="80"/>
      <c r="D192" s="42" t="s">
        <v>996</v>
      </c>
      <c r="E192" s="42" t="s">
        <v>2198</v>
      </c>
      <c r="F192" s="617"/>
      <c r="G192" s="375" t="s">
        <v>448</v>
      </c>
      <c r="H192" s="635"/>
      <c r="I192" s="229" t="s">
        <v>2604</v>
      </c>
      <c r="J192" s="471">
        <v>170</v>
      </c>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row>
    <row r="193" spans="1:32" s="41" customFormat="1" ht="51" customHeight="1" x14ac:dyDescent="0.2">
      <c r="A193" s="302"/>
      <c r="B193" s="200"/>
      <c r="C193" s="80"/>
      <c r="D193" s="42" t="s">
        <v>996</v>
      </c>
      <c r="E193" s="42" t="s">
        <v>2199</v>
      </c>
      <c r="F193" s="617"/>
      <c r="G193" s="375" t="s">
        <v>2196</v>
      </c>
      <c r="H193" s="635"/>
      <c r="I193" s="229" t="s">
        <v>2604</v>
      </c>
      <c r="J193" s="471">
        <v>45</v>
      </c>
      <c r="K193" s="475"/>
      <c r="L193" s="475"/>
      <c r="M193" s="475"/>
      <c r="N193" s="475"/>
      <c r="O193" s="475"/>
      <c r="P193" s="475"/>
      <c r="Q193" s="475"/>
      <c r="R193" s="475"/>
      <c r="S193" s="475"/>
      <c r="T193" s="475"/>
      <c r="U193" s="475"/>
      <c r="V193" s="475"/>
      <c r="W193" s="475"/>
      <c r="X193" s="475"/>
      <c r="Y193" s="475"/>
      <c r="Z193" s="475"/>
      <c r="AA193" s="475"/>
      <c r="AB193" s="475"/>
      <c r="AC193" s="475"/>
      <c r="AD193" s="475"/>
      <c r="AE193" s="475"/>
      <c r="AF193" s="475"/>
    </row>
    <row r="194" spans="1:32" s="41" customFormat="1" ht="51.75" customHeight="1" x14ac:dyDescent="0.2">
      <c r="A194" s="302"/>
      <c r="B194" s="200"/>
      <c r="C194" s="80"/>
      <c r="D194" s="42" t="s">
        <v>996</v>
      </c>
      <c r="E194" s="42" t="s">
        <v>2200</v>
      </c>
      <c r="F194" s="617"/>
      <c r="G194" s="375" t="s">
        <v>2197</v>
      </c>
      <c r="H194" s="635"/>
      <c r="I194" s="229" t="s">
        <v>2604</v>
      </c>
      <c r="J194" s="471">
        <v>45</v>
      </c>
      <c r="K194" s="475"/>
      <c r="L194" s="475"/>
      <c r="M194" s="475"/>
      <c r="N194" s="475"/>
      <c r="O194" s="475"/>
      <c r="P194" s="475"/>
      <c r="Q194" s="475"/>
      <c r="R194" s="475"/>
      <c r="S194" s="475"/>
      <c r="T194" s="475"/>
      <c r="U194" s="475"/>
      <c r="V194" s="475"/>
      <c r="W194" s="475"/>
      <c r="X194" s="475"/>
      <c r="Y194" s="475"/>
      <c r="Z194" s="475"/>
      <c r="AA194" s="475"/>
      <c r="AB194" s="475"/>
      <c r="AC194" s="475"/>
      <c r="AD194" s="475"/>
      <c r="AE194" s="475"/>
      <c r="AF194" s="475"/>
    </row>
    <row r="195" spans="1:32" s="41" customFormat="1" ht="51" customHeight="1" x14ac:dyDescent="0.2">
      <c r="A195" s="302"/>
      <c r="B195" s="200"/>
      <c r="C195" s="80"/>
      <c r="D195" s="42" t="s">
        <v>996</v>
      </c>
      <c r="E195" s="42" t="s">
        <v>2201</v>
      </c>
      <c r="F195" s="617"/>
      <c r="G195" s="375" t="s">
        <v>2203</v>
      </c>
      <c r="H195" s="635"/>
      <c r="I195" s="229" t="s">
        <v>2604</v>
      </c>
      <c r="J195" s="471">
        <v>75</v>
      </c>
      <c r="K195" s="475"/>
      <c r="L195" s="475"/>
      <c r="M195" s="475"/>
      <c r="N195" s="475"/>
      <c r="O195" s="475"/>
      <c r="P195" s="475"/>
      <c r="Q195" s="475"/>
      <c r="R195" s="475"/>
      <c r="S195" s="475"/>
      <c r="T195" s="475"/>
      <c r="U195" s="475"/>
      <c r="V195" s="475"/>
      <c r="W195" s="475"/>
      <c r="X195" s="475"/>
      <c r="Y195" s="475"/>
      <c r="Z195" s="475"/>
      <c r="AA195" s="475"/>
      <c r="AB195" s="475"/>
      <c r="AC195" s="475"/>
      <c r="AD195" s="475"/>
      <c r="AE195" s="475"/>
      <c r="AF195" s="475"/>
    </row>
    <row r="196" spans="1:32" s="41" customFormat="1" ht="46.5" customHeight="1" x14ac:dyDescent="0.2">
      <c r="A196" s="302"/>
      <c r="B196" s="200"/>
      <c r="C196" s="80"/>
      <c r="D196" s="42" t="s">
        <v>996</v>
      </c>
      <c r="E196" s="42" t="s">
        <v>2202</v>
      </c>
      <c r="F196" s="617"/>
      <c r="G196" s="375" t="s">
        <v>2204</v>
      </c>
      <c r="H196" s="635"/>
      <c r="I196" s="229" t="s">
        <v>2604</v>
      </c>
      <c r="J196" s="471">
        <v>75</v>
      </c>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row>
    <row r="197" spans="1:32" s="41" customFormat="1" ht="48" customHeight="1" x14ac:dyDescent="0.2">
      <c r="A197" s="302"/>
      <c r="B197" s="200"/>
      <c r="C197" s="80"/>
      <c r="D197" s="42" t="s">
        <v>996</v>
      </c>
      <c r="E197" s="42" t="s">
        <v>2205</v>
      </c>
      <c r="F197" s="617"/>
      <c r="G197" s="375" t="s">
        <v>640</v>
      </c>
      <c r="H197" s="635"/>
      <c r="I197" s="229" t="s">
        <v>2604</v>
      </c>
      <c r="J197" s="471">
        <v>70</v>
      </c>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row>
    <row r="198" spans="1:32" s="41" customFormat="1" ht="52.5" customHeight="1" x14ac:dyDescent="0.2">
      <c r="A198" s="302"/>
      <c r="B198" s="200"/>
      <c r="C198" s="80"/>
      <c r="D198" s="42" t="s">
        <v>996</v>
      </c>
      <c r="E198" s="42" t="s">
        <v>2206</v>
      </c>
      <c r="F198" s="617"/>
      <c r="G198" s="375" t="s">
        <v>1100</v>
      </c>
      <c r="H198" s="635"/>
      <c r="I198" s="229" t="s">
        <v>2604</v>
      </c>
      <c r="J198" s="471">
        <v>250</v>
      </c>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row>
    <row r="199" spans="1:32" s="41" customFormat="1" ht="52.5" customHeight="1" x14ac:dyDescent="0.2">
      <c r="A199" s="302"/>
      <c r="B199" s="200"/>
      <c r="C199" s="80"/>
      <c r="D199" s="42" t="s">
        <v>996</v>
      </c>
      <c r="E199" s="42" t="s">
        <v>2207</v>
      </c>
      <c r="F199" s="617"/>
      <c r="G199" s="375" t="s">
        <v>2213</v>
      </c>
      <c r="H199" s="635"/>
      <c r="I199" s="229" t="s">
        <v>2604</v>
      </c>
      <c r="J199" s="471">
        <v>255</v>
      </c>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row>
    <row r="200" spans="1:32" s="41" customFormat="1" ht="52.5" customHeight="1" x14ac:dyDescent="0.2">
      <c r="A200" s="302"/>
      <c r="B200" s="200"/>
      <c r="C200" s="80"/>
      <c r="D200" s="42" t="s">
        <v>996</v>
      </c>
      <c r="E200" s="42" t="s">
        <v>2208</v>
      </c>
      <c r="F200" s="617"/>
      <c r="G200" s="375" t="s">
        <v>2212</v>
      </c>
      <c r="H200" s="635"/>
      <c r="I200" s="229" t="s">
        <v>2604</v>
      </c>
      <c r="J200" s="471">
        <v>255</v>
      </c>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row>
    <row r="201" spans="1:32" s="41" customFormat="1" ht="52.5" customHeight="1" x14ac:dyDescent="0.2">
      <c r="A201" s="302"/>
      <c r="B201" s="200"/>
      <c r="C201" s="80"/>
      <c r="D201" s="42" t="s">
        <v>996</v>
      </c>
      <c r="E201" s="42" t="s">
        <v>2209</v>
      </c>
      <c r="F201" s="617"/>
      <c r="G201" s="375" t="s">
        <v>426</v>
      </c>
      <c r="H201" s="635"/>
      <c r="I201" s="229" t="s">
        <v>2604</v>
      </c>
      <c r="J201" s="471">
        <v>315</v>
      </c>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row>
    <row r="202" spans="1:32" s="41" customFormat="1" ht="52.5" customHeight="1" x14ac:dyDescent="0.2">
      <c r="A202" s="302"/>
      <c r="B202" s="200"/>
      <c r="C202" s="80"/>
      <c r="D202" s="42" t="s">
        <v>996</v>
      </c>
      <c r="E202" s="42" t="s">
        <v>2210</v>
      </c>
      <c r="F202" s="617"/>
      <c r="G202" s="375" t="s">
        <v>2211</v>
      </c>
      <c r="H202" s="635"/>
      <c r="I202" s="229" t="s">
        <v>2604</v>
      </c>
      <c r="J202" s="471">
        <v>163</v>
      </c>
      <c r="K202" s="475"/>
      <c r="L202" s="475"/>
      <c r="M202" s="475"/>
      <c r="N202" s="475"/>
      <c r="O202" s="475"/>
      <c r="P202" s="475"/>
      <c r="Q202" s="475"/>
      <c r="R202" s="475"/>
      <c r="S202" s="475"/>
      <c r="T202" s="475"/>
      <c r="U202" s="475"/>
      <c r="V202" s="475"/>
      <c r="W202" s="475"/>
      <c r="X202" s="475"/>
      <c r="Y202" s="475"/>
      <c r="Z202" s="475"/>
      <c r="AA202" s="475"/>
      <c r="AB202" s="475"/>
      <c r="AC202" s="475"/>
      <c r="AD202" s="475"/>
      <c r="AE202" s="475"/>
      <c r="AF202" s="475"/>
    </row>
    <row r="203" spans="1:32" s="41" customFormat="1" ht="52.5" customHeight="1" x14ac:dyDescent="0.2">
      <c r="A203" s="302"/>
      <c r="B203" s="200"/>
      <c r="C203" s="80"/>
      <c r="D203" s="42" t="s">
        <v>996</v>
      </c>
      <c r="E203" s="42" t="s">
        <v>2215</v>
      </c>
      <c r="F203" s="617"/>
      <c r="G203" s="375" t="s">
        <v>2214</v>
      </c>
      <c r="H203" s="635"/>
      <c r="I203" s="229" t="s">
        <v>2604</v>
      </c>
      <c r="J203" s="471">
        <v>163</v>
      </c>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row>
    <row r="204" spans="1:32" s="41" customFormat="1" ht="50.25" customHeight="1" x14ac:dyDescent="0.2">
      <c r="A204" s="302"/>
      <c r="B204" s="200"/>
      <c r="C204" s="80"/>
      <c r="D204" s="42" t="s">
        <v>621</v>
      </c>
      <c r="E204" s="42" t="s">
        <v>2216</v>
      </c>
      <c r="F204" s="617"/>
      <c r="G204" s="375" t="s">
        <v>773</v>
      </c>
      <c r="H204" s="635"/>
      <c r="I204" s="229" t="s">
        <v>2604</v>
      </c>
      <c r="J204" s="471">
        <v>85</v>
      </c>
      <c r="K204" s="475"/>
      <c r="L204" s="475"/>
      <c r="M204" s="475"/>
      <c r="N204" s="475"/>
      <c r="O204" s="475"/>
      <c r="P204" s="475"/>
      <c r="Q204" s="475"/>
      <c r="R204" s="475"/>
      <c r="S204" s="475"/>
      <c r="T204" s="475"/>
      <c r="U204" s="475"/>
      <c r="V204" s="475"/>
      <c r="W204" s="475"/>
      <c r="X204" s="475"/>
      <c r="Y204" s="475"/>
      <c r="Z204" s="475"/>
      <c r="AA204" s="475"/>
      <c r="AB204" s="475"/>
      <c r="AC204" s="475"/>
      <c r="AD204" s="475"/>
      <c r="AE204" s="475"/>
      <c r="AF204" s="475"/>
    </row>
    <row r="205" spans="1:32" s="41" customFormat="1" ht="50.25" customHeight="1" x14ac:dyDescent="0.2">
      <c r="A205" s="302"/>
      <c r="B205" s="200"/>
      <c r="C205" s="80"/>
      <c r="D205" s="42" t="s">
        <v>621</v>
      </c>
      <c r="E205" s="42" t="s">
        <v>2217</v>
      </c>
      <c r="F205" s="617"/>
      <c r="G205" s="375" t="s">
        <v>819</v>
      </c>
      <c r="H205" s="635"/>
      <c r="I205" s="229" t="s">
        <v>2604</v>
      </c>
      <c r="J205" s="471">
        <v>83</v>
      </c>
      <c r="K205" s="475"/>
      <c r="L205" s="475"/>
      <c r="M205" s="475"/>
      <c r="N205" s="475"/>
      <c r="O205" s="475"/>
      <c r="P205" s="475"/>
      <c r="Q205" s="475"/>
      <c r="R205" s="475"/>
      <c r="S205" s="475"/>
      <c r="T205" s="475"/>
      <c r="U205" s="475"/>
      <c r="V205" s="475"/>
      <c r="W205" s="475"/>
      <c r="X205" s="475"/>
      <c r="Y205" s="475"/>
      <c r="Z205" s="475"/>
      <c r="AA205" s="475"/>
      <c r="AB205" s="475"/>
      <c r="AC205" s="475"/>
      <c r="AD205" s="475"/>
      <c r="AE205" s="475"/>
      <c r="AF205" s="475"/>
    </row>
    <row r="206" spans="1:32" s="41" customFormat="1" ht="50.25" customHeight="1" x14ac:dyDescent="0.2">
      <c r="A206" s="302"/>
      <c r="B206" s="200"/>
      <c r="C206" s="80"/>
      <c r="D206" s="42" t="s">
        <v>621</v>
      </c>
      <c r="E206" s="42" t="s">
        <v>2218</v>
      </c>
      <c r="F206" s="617"/>
      <c r="G206" s="375" t="s">
        <v>820</v>
      </c>
      <c r="H206" s="635"/>
      <c r="I206" s="229" t="s">
        <v>2604</v>
      </c>
      <c r="J206" s="471">
        <v>83</v>
      </c>
      <c r="K206" s="475"/>
      <c r="L206" s="475"/>
      <c r="M206" s="475"/>
      <c r="N206" s="475"/>
      <c r="O206" s="475"/>
      <c r="P206" s="475"/>
      <c r="Q206" s="475"/>
      <c r="R206" s="475"/>
      <c r="S206" s="475"/>
      <c r="T206" s="475"/>
      <c r="U206" s="475"/>
      <c r="V206" s="475"/>
      <c r="W206" s="475"/>
      <c r="X206" s="475"/>
      <c r="Y206" s="475"/>
      <c r="Z206" s="475"/>
      <c r="AA206" s="475"/>
      <c r="AB206" s="475"/>
      <c r="AC206" s="475"/>
      <c r="AD206" s="475"/>
      <c r="AE206" s="475"/>
      <c r="AF206" s="475"/>
    </row>
    <row r="207" spans="1:32" s="41" customFormat="1" ht="50.25" customHeight="1" x14ac:dyDescent="0.2">
      <c r="A207" s="302"/>
      <c r="B207" s="200"/>
      <c r="C207" s="80"/>
      <c r="D207" s="42" t="s">
        <v>621</v>
      </c>
      <c r="E207" s="42" t="s">
        <v>2219</v>
      </c>
      <c r="F207" s="617"/>
      <c r="G207" s="375" t="s">
        <v>536</v>
      </c>
      <c r="H207" s="635"/>
      <c r="I207" s="229" t="s">
        <v>2604</v>
      </c>
      <c r="J207" s="471">
        <v>65</v>
      </c>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row>
    <row r="208" spans="1:32" s="41" customFormat="1" ht="50.25" customHeight="1" x14ac:dyDescent="0.2">
      <c r="A208" s="302"/>
      <c r="B208" s="200"/>
      <c r="C208" s="80"/>
      <c r="D208" s="42" t="s">
        <v>717</v>
      </c>
      <c r="E208" s="42" t="s">
        <v>2221</v>
      </c>
      <c r="F208" s="617"/>
      <c r="G208" s="375" t="s">
        <v>718</v>
      </c>
      <c r="H208" s="635"/>
      <c r="I208" s="229" t="s">
        <v>2604</v>
      </c>
      <c r="J208" s="471">
        <v>60</v>
      </c>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row>
    <row r="209" spans="1:32" s="41" customFormat="1" ht="50.25" customHeight="1" x14ac:dyDescent="0.2">
      <c r="A209" s="302"/>
      <c r="B209" s="200"/>
      <c r="C209" s="80"/>
      <c r="D209" s="42" t="s">
        <v>234</v>
      </c>
      <c r="E209" s="42" t="s">
        <v>2220</v>
      </c>
      <c r="F209" s="617"/>
      <c r="G209" s="375" t="s">
        <v>1558</v>
      </c>
      <c r="H209" s="635"/>
      <c r="I209" s="229" t="s">
        <v>2604</v>
      </c>
      <c r="J209" s="471">
        <v>85</v>
      </c>
      <c r="K209" s="475"/>
      <c r="L209" s="475"/>
      <c r="M209" s="475"/>
      <c r="N209" s="475"/>
      <c r="O209" s="475"/>
      <c r="P209" s="475"/>
      <c r="Q209" s="475"/>
      <c r="R209" s="475"/>
      <c r="S209" s="475"/>
      <c r="T209" s="475"/>
      <c r="U209" s="475"/>
      <c r="V209" s="475"/>
      <c r="W209" s="475"/>
      <c r="X209" s="475"/>
      <c r="Y209" s="475"/>
      <c r="Z209" s="475"/>
      <c r="AA209" s="475"/>
      <c r="AB209" s="475"/>
      <c r="AC209" s="475"/>
      <c r="AD209" s="475"/>
      <c r="AE209" s="475"/>
      <c r="AF209" s="475"/>
    </row>
    <row r="210" spans="1:32" s="41" customFormat="1" ht="50.25" customHeight="1" x14ac:dyDescent="0.2">
      <c r="A210" s="302"/>
      <c r="B210" s="200"/>
      <c r="C210" s="80"/>
      <c r="D210" s="42" t="s">
        <v>234</v>
      </c>
      <c r="E210" s="42" t="s">
        <v>2222</v>
      </c>
      <c r="F210" s="617"/>
      <c r="G210" s="375" t="s">
        <v>654</v>
      </c>
      <c r="H210" s="635"/>
      <c r="I210" s="229" t="s">
        <v>2604</v>
      </c>
      <c r="J210" s="471">
        <v>25</v>
      </c>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5"/>
    </row>
    <row r="211" spans="1:32" s="41" customFormat="1" ht="50.25" customHeight="1" x14ac:dyDescent="0.2">
      <c r="A211" s="302"/>
      <c r="B211" s="200"/>
      <c r="C211" s="80"/>
      <c r="D211" s="42" t="s">
        <v>774</v>
      </c>
      <c r="E211" s="42" t="s">
        <v>2224</v>
      </c>
      <c r="F211" s="617"/>
      <c r="G211" s="375" t="s">
        <v>1568</v>
      </c>
      <c r="H211" s="635"/>
      <c r="I211" s="229" t="s">
        <v>2604</v>
      </c>
      <c r="J211" s="471">
        <v>75</v>
      </c>
      <c r="K211" s="475"/>
      <c r="L211" s="475"/>
      <c r="M211" s="475"/>
      <c r="N211" s="475"/>
      <c r="O211" s="475"/>
      <c r="P211" s="475"/>
      <c r="Q211" s="475"/>
      <c r="R211" s="475"/>
      <c r="S211" s="475"/>
      <c r="T211" s="475"/>
      <c r="U211" s="475"/>
      <c r="V211" s="475"/>
      <c r="W211" s="475"/>
      <c r="X211" s="475"/>
      <c r="Y211" s="475"/>
      <c r="Z211" s="475"/>
      <c r="AA211" s="475"/>
      <c r="AB211" s="475"/>
      <c r="AC211" s="475"/>
      <c r="AD211" s="475"/>
      <c r="AE211" s="475"/>
      <c r="AF211" s="475"/>
    </row>
    <row r="212" spans="1:32" s="41" customFormat="1" ht="50.25" customHeight="1" x14ac:dyDescent="0.2">
      <c r="A212" s="302"/>
      <c r="B212" s="200"/>
      <c r="C212" s="80"/>
      <c r="D212" s="42" t="s">
        <v>621</v>
      </c>
      <c r="E212" s="42" t="s">
        <v>2225</v>
      </c>
      <c r="F212" s="617"/>
      <c r="G212" s="375" t="s">
        <v>231</v>
      </c>
      <c r="H212" s="635"/>
      <c r="I212" s="229" t="s">
        <v>2604</v>
      </c>
      <c r="J212" s="471">
        <v>225</v>
      </c>
      <c r="K212" s="475"/>
      <c r="L212" s="475"/>
      <c r="M212" s="475"/>
      <c r="N212" s="475"/>
      <c r="O212" s="475"/>
      <c r="P212" s="475"/>
      <c r="Q212" s="475"/>
      <c r="R212" s="475"/>
      <c r="S212" s="475"/>
      <c r="T212" s="475"/>
      <c r="U212" s="475"/>
      <c r="V212" s="475"/>
      <c r="W212" s="475"/>
      <c r="X212" s="475"/>
      <c r="Y212" s="475"/>
      <c r="Z212" s="475"/>
      <c r="AA212" s="475"/>
      <c r="AB212" s="475"/>
      <c r="AC212" s="475"/>
      <c r="AD212" s="475"/>
      <c r="AE212" s="475"/>
      <c r="AF212" s="475"/>
    </row>
    <row r="213" spans="1:32" s="41" customFormat="1" ht="51" customHeight="1" x14ac:dyDescent="0.2">
      <c r="A213" s="302"/>
      <c r="B213" s="200"/>
      <c r="C213" s="80"/>
      <c r="D213" s="42" t="s">
        <v>996</v>
      </c>
      <c r="E213" s="42" t="s">
        <v>2226</v>
      </c>
      <c r="F213" s="617"/>
      <c r="G213" s="375" t="s">
        <v>924</v>
      </c>
      <c r="H213" s="635"/>
      <c r="I213" s="229" t="s">
        <v>2604</v>
      </c>
      <c r="J213" s="471">
        <v>90</v>
      </c>
      <c r="K213" s="475"/>
      <c r="L213" s="475"/>
      <c r="M213" s="475"/>
      <c r="N213" s="475"/>
      <c r="O213" s="475"/>
      <c r="P213" s="475"/>
      <c r="Q213" s="475"/>
      <c r="R213" s="475"/>
      <c r="S213" s="475"/>
      <c r="T213" s="475"/>
      <c r="U213" s="475"/>
      <c r="V213" s="475"/>
      <c r="W213" s="475"/>
      <c r="X213" s="475"/>
      <c r="Y213" s="475"/>
      <c r="Z213" s="475"/>
      <c r="AA213" s="475"/>
      <c r="AB213" s="475"/>
      <c r="AC213" s="475"/>
      <c r="AD213" s="475"/>
      <c r="AE213" s="475"/>
      <c r="AF213" s="475"/>
    </row>
    <row r="214" spans="1:32" s="41" customFormat="1" ht="51" customHeight="1" x14ac:dyDescent="0.2">
      <c r="A214" s="302"/>
      <c r="B214" s="200"/>
      <c r="C214" s="80"/>
      <c r="D214" s="42" t="s">
        <v>996</v>
      </c>
      <c r="E214" s="42" t="s">
        <v>2230</v>
      </c>
      <c r="F214" s="617"/>
      <c r="G214" s="375" t="s">
        <v>1624</v>
      </c>
      <c r="H214" s="635"/>
      <c r="I214" s="229" t="s">
        <v>2604</v>
      </c>
      <c r="J214" s="471">
        <v>55</v>
      </c>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row>
    <row r="215" spans="1:32" s="41" customFormat="1" ht="42" customHeight="1" x14ac:dyDescent="0.2">
      <c r="A215" s="302"/>
      <c r="B215" s="200"/>
      <c r="C215" s="80"/>
      <c r="D215" s="42" t="s">
        <v>996</v>
      </c>
      <c r="E215" s="42" t="s">
        <v>2231</v>
      </c>
      <c r="F215" s="617"/>
      <c r="G215" s="375" t="s">
        <v>20</v>
      </c>
      <c r="H215" s="635"/>
      <c r="I215" s="229" t="s">
        <v>2604</v>
      </c>
      <c r="J215" s="471">
        <v>65</v>
      </c>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row>
    <row r="216" spans="1:32" s="41" customFormat="1" ht="51" customHeight="1" x14ac:dyDescent="0.2">
      <c r="A216" s="302"/>
      <c r="B216" s="200"/>
      <c r="C216" s="80"/>
      <c r="D216" s="42" t="s">
        <v>996</v>
      </c>
      <c r="E216" s="42" t="s">
        <v>2233</v>
      </c>
      <c r="F216" s="617"/>
      <c r="G216" s="375" t="s">
        <v>64</v>
      </c>
      <c r="H216" s="635"/>
      <c r="I216" s="229" t="s">
        <v>2604</v>
      </c>
      <c r="J216" s="471">
        <v>120</v>
      </c>
      <c r="K216" s="475"/>
      <c r="L216" s="475"/>
      <c r="M216" s="475"/>
      <c r="N216" s="475"/>
      <c r="O216" s="475"/>
      <c r="P216" s="475"/>
      <c r="Q216" s="475"/>
      <c r="R216" s="475"/>
      <c r="S216" s="475"/>
      <c r="T216" s="475"/>
      <c r="U216" s="475"/>
      <c r="V216" s="475"/>
      <c r="W216" s="475"/>
      <c r="X216" s="475"/>
      <c r="Y216" s="475"/>
      <c r="Z216" s="475"/>
      <c r="AA216" s="475"/>
      <c r="AB216" s="475"/>
      <c r="AC216" s="475"/>
      <c r="AD216" s="475"/>
      <c r="AE216" s="475"/>
      <c r="AF216" s="475"/>
    </row>
    <row r="217" spans="1:32" s="41" customFormat="1" ht="41.25" customHeight="1" x14ac:dyDescent="0.2">
      <c r="A217" s="302"/>
      <c r="B217" s="200"/>
      <c r="C217" s="80"/>
      <c r="D217" s="42" t="s">
        <v>621</v>
      </c>
      <c r="E217" s="42" t="s">
        <v>2232</v>
      </c>
      <c r="F217" s="617"/>
      <c r="G217" s="375" t="s">
        <v>867</v>
      </c>
      <c r="H217" s="635"/>
      <c r="I217" s="229" t="s">
        <v>2604</v>
      </c>
      <c r="J217" s="471">
        <v>103</v>
      </c>
      <c r="K217" s="475"/>
      <c r="L217" s="475"/>
      <c r="M217" s="475"/>
      <c r="N217" s="475"/>
      <c r="O217" s="475"/>
      <c r="P217" s="475"/>
      <c r="Q217" s="475"/>
      <c r="R217" s="475"/>
      <c r="S217" s="475"/>
      <c r="T217" s="475"/>
      <c r="U217" s="475"/>
      <c r="V217" s="475"/>
      <c r="W217" s="475"/>
      <c r="X217" s="475"/>
      <c r="Y217" s="475"/>
      <c r="Z217" s="475"/>
      <c r="AA217" s="475"/>
      <c r="AB217" s="475"/>
      <c r="AC217" s="475"/>
      <c r="AD217" s="475"/>
      <c r="AE217" s="475"/>
      <c r="AF217" s="475"/>
    </row>
    <row r="218" spans="1:32" s="41" customFormat="1" ht="51" customHeight="1" x14ac:dyDescent="0.2">
      <c r="A218" s="302"/>
      <c r="B218" s="200"/>
      <c r="C218" s="80"/>
      <c r="D218" s="42" t="s">
        <v>621</v>
      </c>
      <c r="E218" s="42" t="s">
        <v>2234</v>
      </c>
      <c r="F218" s="617"/>
      <c r="G218" s="375" t="s">
        <v>1286</v>
      </c>
      <c r="H218" s="635"/>
      <c r="I218" s="229" t="s">
        <v>2604</v>
      </c>
      <c r="J218" s="471">
        <v>156</v>
      </c>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row>
    <row r="219" spans="1:32" s="41" customFormat="1" ht="51" customHeight="1" x14ac:dyDescent="0.2">
      <c r="A219" s="302"/>
      <c r="B219" s="200"/>
      <c r="C219" s="80"/>
      <c r="D219" s="42" t="s">
        <v>621</v>
      </c>
      <c r="E219" s="42" t="s">
        <v>2235</v>
      </c>
      <c r="F219" s="617"/>
      <c r="G219" s="375" t="s">
        <v>1101</v>
      </c>
      <c r="H219" s="635"/>
      <c r="I219" s="229" t="s">
        <v>2604</v>
      </c>
      <c r="J219" s="471">
        <v>260</v>
      </c>
      <c r="K219" s="475"/>
      <c r="L219" s="475"/>
      <c r="M219" s="475"/>
      <c r="N219" s="475"/>
      <c r="O219" s="475"/>
      <c r="P219" s="475"/>
      <c r="Q219" s="475"/>
      <c r="R219" s="475"/>
      <c r="S219" s="475"/>
      <c r="T219" s="475"/>
      <c r="U219" s="475"/>
      <c r="V219" s="475"/>
      <c r="W219" s="475"/>
      <c r="X219" s="475"/>
      <c r="Y219" s="475"/>
      <c r="Z219" s="475"/>
      <c r="AA219" s="475"/>
      <c r="AB219" s="475"/>
      <c r="AC219" s="475"/>
      <c r="AD219" s="475"/>
      <c r="AE219" s="475"/>
      <c r="AF219" s="475"/>
    </row>
    <row r="220" spans="1:32" s="41" customFormat="1" ht="50.25" customHeight="1" x14ac:dyDescent="0.2">
      <c r="A220" s="302"/>
      <c r="B220" s="200"/>
      <c r="C220" s="80"/>
      <c r="D220" s="42" t="s">
        <v>621</v>
      </c>
      <c r="E220" s="42" t="s">
        <v>2236</v>
      </c>
      <c r="F220" s="617"/>
      <c r="G220" s="375" t="s">
        <v>1287</v>
      </c>
      <c r="H220" s="635"/>
      <c r="I220" s="229" t="s">
        <v>2604</v>
      </c>
      <c r="J220" s="471">
        <v>182</v>
      </c>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row>
    <row r="221" spans="1:32" s="41" customFormat="1" ht="41.25" customHeight="1" x14ac:dyDescent="0.2">
      <c r="A221" s="302"/>
      <c r="B221" s="200"/>
      <c r="C221" s="80"/>
      <c r="D221" s="42" t="s">
        <v>621</v>
      </c>
      <c r="E221" s="42" t="s">
        <v>2237</v>
      </c>
      <c r="F221" s="617"/>
      <c r="G221" s="375" t="s">
        <v>418</v>
      </c>
      <c r="H221" s="635"/>
      <c r="I221" s="229" t="s">
        <v>2604</v>
      </c>
      <c r="J221" s="471">
        <v>55</v>
      </c>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row>
    <row r="222" spans="1:32" s="41" customFormat="1" ht="50.25" customHeight="1" x14ac:dyDescent="0.2">
      <c r="A222" s="302"/>
      <c r="B222" s="200"/>
      <c r="C222" s="80"/>
      <c r="D222" s="42" t="s">
        <v>621</v>
      </c>
      <c r="E222" s="42" t="s">
        <v>2238</v>
      </c>
      <c r="F222" s="617"/>
      <c r="G222" s="375" t="s">
        <v>110</v>
      </c>
      <c r="H222" s="635"/>
      <c r="I222" s="229" t="s">
        <v>2604</v>
      </c>
      <c r="J222" s="471">
        <v>55</v>
      </c>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row>
    <row r="223" spans="1:32" s="41" customFormat="1" ht="50.25" customHeight="1" x14ac:dyDescent="0.2">
      <c r="A223" s="302"/>
      <c r="B223" s="200"/>
      <c r="C223" s="80"/>
      <c r="D223" s="42" t="s">
        <v>996</v>
      </c>
      <c r="E223" s="42" t="s">
        <v>2239</v>
      </c>
      <c r="F223" s="617"/>
      <c r="G223" s="375" t="s">
        <v>915</v>
      </c>
      <c r="H223" s="635"/>
      <c r="I223" s="229" t="s">
        <v>2604</v>
      </c>
      <c r="J223" s="471">
        <v>240</v>
      </c>
      <c r="K223" s="475"/>
      <c r="L223" s="475"/>
      <c r="M223" s="475"/>
      <c r="N223" s="475"/>
      <c r="O223" s="475"/>
      <c r="P223" s="475"/>
      <c r="Q223" s="475"/>
      <c r="R223" s="475"/>
      <c r="S223" s="475"/>
      <c r="T223" s="475"/>
      <c r="U223" s="475"/>
      <c r="V223" s="475"/>
      <c r="W223" s="475"/>
      <c r="X223" s="475"/>
      <c r="Y223" s="475"/>
      <c r="Z223" s="475"/>
      <c r="AA223" s="475"/>
      <c r="AB223" s="475"/>
      <c r="AC223" s="475"/>
      <c r="AD223" s="475"/>
      <c r="AE223" s="475"/>
      <c r="AF223" s="475"/>
    </row>
    <row r="224" spans="1:32" s="41" customFormat="1" ht="50.25" customHeight="1" x14ac:dyDescent="0.2">
      <c r="A224" s="320"/>
      <c r="B224" s="320"/>
      <c r="C224" s="80"/>
      <c r="D224" s="42" t="s">
        <v>621</v>
      </c>
      <c r="E224" s="42" t="s">
        <v>3267</v>
      </c>
      <c r="F224" s="617"/>
      <c r="G224" s="375" t="s">
        <v>549</v>
      </c>
      <c r="H224" s="635"/>
      <c r="I224" s="321" t="s">
        <v>2604</v>
      </c>
      <c r="J224" s="471">
        <v>270</v>
      </c>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row>
    <row r="225" spans="1:32" s="41" customFormat="1" ht="148.5" customHeight="1" x14ac:dyDescent="0.2">
      <c r="A225" s="320"/>
      <c r="B225" s="320"/>
      <c r="C225" s="80"/>
      <c r="D225" s="42" t="s">
        <v>621</v>
      </c>
      <c r="E225" s="42" t="s">
        <v>3268</v>
      </c>
      <c r="F225" s="617"/>
      <c r="G225" s="375" t="s">
        <v>135</v>
      </c>
      <c r="H225" s="635"/>
      <c r="I225" s="321" t="s">
        <v>2604</v>
      </c>
      <c r="J225" s="471">
        <v>270</v>
      </c>
      <c r="K225" s="475"/>
      <c r="L225" s="475"/>
      <c r="M225" s="475"/>
      <c r="N225" s="475"/>
      <c r="O225" s="475"/>
      <c r="P225" s="475"/>
      <c r="Q225" s="475"/>
      <c r="R225" s="475"/>
      <c r="S225" s="475"/>
      <c r="T225" s="475"/>
      <c r="U225" s="475"/>
      <c r="V225" s="475"/>
      <c r="W225" s="475"/>
      <c r="X225" s="475"/>
      <c r="Y225" s="475"/>
      <c r="Z225" s="475"/>
      <c r="AA225" s="475"/>
      <c r="AB225" s="475"/>
      <c r="AC225" s="475"/>
      <c r="AD225" s="475"/>
      <c r="AE225" s="475"/>
      <c r="AF225" s="475"/>
    </row>
    <row r="226" spans="1:32" s="41" customFormat="1" ht="50.25" customHeight="1" x14ac:dyDescent="0.2">
      <c r="A226" s="302"/>
      <c r="B226" s="200"/>
      <c r="C226" s="80"/>
      <c r="D226" s="42" t="s">
        <v>621</v>
      </c>
      <c r="E226" s="42" t="s">
        <v>2240</v>
      </c>
      <c r="F226" s="617"/>
      <c r="G226" s="375" t="s">
        <v>900</v>
      </c>
      <c r="H226" s="635"/>
      <c r="I226" s="229" t="s">
        <v>2604</v>
      </c>
      <c r="J226" s="471">
        <v>160</v>
      </c>
      <c r="K226" s="475"/>
      <c r="L226" s="475"/>
      <c r="M226" s="475"/>
      <c r="N226" s="475"/>
      <c r="O226" s="475"/>
      <c r="P226" s="475"/>
      <c r="Q226" s="475"/>
      <c r="R226" s="475"/>
      <c r="S226" s="475"/>
      <c r="T226" s="475"/>
      <c r="U226" s="475"/>
      <c r="V226" s="475"/>
      <c r="W226" s="475"/>
      <c r="X226" s="475"/>
      <c r="Y226" s="475"/>
      <c r="Z226" s="475"/>
      <c r="AA226" s="475"/>
      <c r="AB226" s="475"/>
      <c r="AC226" s="475"/>
      <c r="AD226" s="475"/>
      <c r="AE226" s="475"/>
      <c r="AF226" s="475"/>
    </row>
    <row r="227" spans="1:32" s="41" customFormat="1" ht="50.25" customHeight="1" x14ac:dyDescent="0.2">
      <c r="A227" s="302"/>
      <c r="B227" s="200"/>
      <c r="C227" s="80"/>
      <c r="D227" s="42" t="s">
        <v>996</v>
      </c>
      <c r="E227" s="42" t="s">
        <v>2242</v>
      </c>
      <c r="F227" s="617"/>
      <c r="G227" s="375" t="s">
        <v>2241</v>
      </c>
      <c r="H227" s="635"/>
      <c r="I227" s="229" t="s">
        <v>2604</v>
      </c>
      <c r="J227" s="471">
        <v>55</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row>
    <row r="228" spans="1:32" s="41" customFormat="1" ht="50.25" customHeight="1" x14ac:dyDescent="0.2">
      <c r="A228" s="302"/>
      <c r="B228" s="200"/>
      <c r="C228" s="80"/>
      <c r="D228" s="42" t="s">
        <v>996</v>
      </c>
      <c r="E228" s="42" t="s">
        <v>2245</v>
      </c>
      <c r="F228" s="617"/>
      <c r="G228" s="375" t="s">
        <v>2243</v>
      </c>
      <c r="H228" s="635"/>
      <c r="I228" s="229" t="s">
        <v>2604</v>
      </c>
      <c r="J228" s="471">
        <v>100</v>
      </c>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row>
    <row r="229" spans="1:32" s="41" customFormat="1" ht="50.25" customHeight="1" x14ac:dyDescent="0.2">
      <c r="A229" s="302"/>
      <c r="B229" s="200"/>
      <c r="C229" s="80"/>
      <c r="D229" s="42" t="s">
        <v>621</v>
      </c>
      <c r="E229" s="42" t="s">
        <v>2246</v>
      </c>
      <c r="F229" s="617"/>
      <c r="G229" s="375" t="s">
        <v>2244</v>
      </c>
      <c r="H229" s="635"/>
      <c r="I229" s="229" t="s">
        <v>2604</v>
      </c>
      <c r="J229" s="471">
        <v>160</v>
      </c>
      <c r="K229" s="475"/>
      <c r="L229" s="475"/>
      <c r="M229" s="475"/>
      <c r="N229" s="475"/>
      <c r="O229" s="475"/>
      <c r="P229" s="475"/>
      <c r="Q229" s="475"/>
      <c r="R229" s="475"/>
      <c r="S229" s="475"/>
      <c r="T229" s="475"/>
      <c r="U229" s="475"/>
      <c r="V229" s="475"/>
      <c r="W229" s="475"/>
      <c r="X229" s="475"/>
      <c r="Y229" s="475"/>
      <c r="Z229" s="475"/>
      <c r="AA229" s="475"/>
      <c r="AB229" s="475"/>
      <c r="AC229" s="475"/>
      <c r="AD229" s="475"/>
      <c r="AE229" s="475"/>
      <c r="AF229" s="475"/>
    </row>
    <row r="230" spans="1:32" s="41" customFormat="1" ht="50.25" customHeight="1" x14ac:dyDescent="0.2">
      <c r="A230" s="302"/>
      <c r="B230" s="200"/>
      <c r="C230" s="80"/>
      <c r="D230" s="42" t="s">
        <v>621</v>
      </c>
      <c r="E230" s="42" t="s">
        <v>2247</v>
      </c>
      <c r="F230" s="617"/>
      <c r="G230" s="375" t="s">
        <v>1146</v>
      </c>
      <c r="H230" s="635"/>
      <c r="I230" s="229" t="s">
        <v>2604</v>
      </c>
      <c r="J230" s="471">
        <v>150</v>
      </c>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5"/>
    </row>
    <row r="231" spans="1:32" s="41" customFormat="1" ht="51" customHeight="1" x14ac:dyDescent="0.2">
      <c r="A231" s="302"/>
      <c r="B231" s="200"/>
      <c r="C231" s="80"/>
      <c r="D231" s="42" t="s">
        <v>996</v>
      </c>
      <c r="E231" s="42" t="s">
        <v>2248</v>
      </c>
      <c r="F231" s="617"/>
      <c r="G231" s="375" t="s">
        <v>2249</v>
      </c>
      <c r="H231" s="635"/>
      <c r="I231" s="229" t="s">
        <v>2604</v>
      </c>
      <c r="J231" s="471">
        <v>185</v>
      </c>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5"/>
    </row>
    <row r="232" spans="1:32" s="41" customFormat="1" ht="51" customHeight="1" x14ac:dyDescent="0.2">
      <c r="A232" s="302"/>
      <c r="B232" s="200"/>
      <c r="C232" s="80"/>
      <c r="D232" s="42" t="s">
        <v>996</v>
      </c>
      <c r="E232" s="42" t="s">
        <v>2252</v>
      </c>
      <c r="F232" s="617"/>
      <c r="G232" s="375" t="s">
        <v>2250</v>
      </c>
      <c r="H232" s="635"/>
      <c r="I232" s="229" t="s">
        <v>2604</v>
      </c>
      <c r="J232" s="471">
        <v>185</v>
      </c>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row>
    <row r="233" spans="1:32" s="41" customFormat="1" ht="51" customHeight="1" x14ac:dyDescent="0.2">
      <c r="A233" s="302"/>
      <c r="B233" s="200"/>
      <c r="C233" s="80"/>
      <c r="D233" s="42" t="s">
        <v>996</v>
      </c>
      <c r="E233" s="42" t="s">
        <v>2253</v>
      </c>
      <c r="F233" s="617"/>
      <c r="G233" s="375" t="s">
        <v>2251</v>
      </c>
      <c r="H233" s="635"/>
      <c r="I233" s="229" t="s">
        <v>2604</v>
      </c>
      <c r="J233" s="471">
        <v>90</v>
      </c>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row>
    <row r="234" spans="1:32" s="41" customFormat="1" ht="51" customHeight="1" x14ac:dyDescent="0.2">
      <c r="A234" s="302"/>
      <c r="B234" s="200"/>
      <c r="C234" s="80"/>
      <c r="D234" s="42" t="s">
        <v>996</v>
      </c>
      <c r="E234" s="42" t="s">
        <v>2254</v>
      </c>
      <c r="F234" s="617"/>
      <c r="G234" s="375" t="s">
        <v>2255</v>
      </c>
      <c r="H234" s="635"/>
      <c r="I234" s="229" t="s">
        <v>2604</v>
      </c>
      <c r="J234" s="471">
        <v>210</v>
      </c>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row>
    <row r="235" spans="1:32" s="41" customFormat="1" ht="51" customHeight="1" x14ac:dyDescent="0.2">
      <c r="A235" s="302"/>
      <c r="B235" s="200"/>
      <c r="C235" s="80"/>
      <c r="D235" s="42" t="s">
        <v>621</v>
      </c>
      <c r="E235" s="42" t="s">
        <v>2257</v>
      </c>
      <c r="F235" s="617"/>
      <c r="G235" s="375" t="s">
        <v>2256</v>
      </c>
      <c r="H235" s="635"/>
      <c r="I235" s="229" t="s">
        <v>2604</v>
      </c>
      <c r="J235" s="471">
        <v>64</v>
      </c>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row>
    <row r="236" spans="1:32" s="41" customFormat="1" ht="51.75" customHeight="1" x14ac:dyDescent="0.2">
      <c r="A236" s="302"/>
      <c r="B236" s="200"/>
      <c r="C236" s="80"/>
      <c r="D236" s="42" t="s">
        <v>996</v>
      </c>
      <c r="E236" s="42" t="s">
        <v>2259</v>
      </c>
      <c r="F236" s="617"/>
      <c r="G236" s="375" t="s">
        <v>2260</v>
      </c>
      <c r="H236" s="635"/>
      <c r="I236" s="229" t="s">
        <v>2604</v>
      </c>
      <c r="J236" s="471">
        <v>62</v>
      </c>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row>
    <row r="237" spans="1:32" s="41" customFormat="1" ht="51.75" customHeight="1" x14ac:dyDescent="0.2">
      <c r="A237" s="302"/>
      <c r="B237" s="200"/>
      <c r="C237" s="80"/>
      <c r="D237" s="42" t="s">
        <v>621</v>
      </c>
      <c r="E237" s="42" t="s">
        <v>2258</v>
      </c>
      <c r="F237" s="617"/>
      <c r="G237" s="375" t="s">
        <v>1102</v>
      </c>
      <c r="H237" s="635"/>
      <c r="I237" s="229" t="s">
        <v>2604</v>
      </c>
      <c r="J237" s="471">
        <v>285</v>
      </c>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row>
    <row r="238" spans="1:32" s="41" customFormat="1" ht="40.5" customHeight="1" x14ac:dyDescent="0.2">
      <c r="A238" s="302"/>
      <c r="B238" s="200"/>
      <c r="C238" s="80"/>
      <c r="D238" s="42" t="s">
        <v>621</v>
      </c>
      <c r="E238" s="42" t="s">
        <v>2261</v>
      </c>
      <c r="F238" s="617"/>
      <c r="G238" s="375" t="s">
        <v>1103</v>
      </c>
      <c r="H238" s="635"/>
      <c r="I238" s="229" t="s">
        <v>2604</v>
      </c>
      <c r="J238" s="471">
        <v>213</v>
      </c>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row>
    <row r="239" spans="1:32" s="41" customFormat="1" ht="51.75" customHeight="1" x14ac:dyDescent="0.2">
      <c r="A239" s="302"/>
      <c r="B239" s="200"/>
      <c r="C239" s="80"/>
      <c r="D239" s="42" t="s">
        <v>996</v>
      </c>
      <c r="E239" s="42" t="s">
        <v>2262</v>
      </c>
      <c r="F239" s="617"/>
      <c r="G239" s="375" t="s">
        <v>1035</v>
      </c>
      <c r="H239" s="635"/>
      <c r="I239" s="229" t="s">
        <v>2604</v>
      </c>
      <c r="J239" s="471">
        <v>255</v>
      </c>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row>
    <row r="240" spans="1:32" s="41" customFormat="1" ht="51.75" customHeight="1" x14ac:dyDescent="0.2">
      <c r="A240" s="302"/>
      <c r="B240" s="200"/>
      <c r="C240" s="80"/>
      <c r="D240" s="42" t="s">
        <v>996</v>
      </c>
      <c r="E240" s="42" t="s">
        <v>2263</v>
      </c>
      <c r="F240" s="617"/>
      <c r="G240" s="375" t="s">
        <v>1035</v>
      </c>
      <c r="H240" s="635"/>
      <c r="I240" s="229" t="s">
        <v>2604</v>
      </c>
      <c r="J240" s="471">
        <v>155</v>
      </c>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row>
    <row r="241" spans="1:32" s="41" customFormat="1" ht="60.75" customHeight="1" x14ac:dyDescent="0.2">
      <c r="A241" s="302"/>
      <c r="B241" s="200"/>
      <c r="C241" s="80"/>
      <c r="D241" s="42" t="s">
        <v>592</v>
      </c>
      <c r="E241" s="42" t="s">
        <v>2265</v>
      </c>
      <c r="F241" s="617"/>
      <c r="G241" s="375" t="s">
        <v>698</v>
      </c>
      <c r="H241" s="635"/>
      <c r="I241" s="229" t="s">
        <v>2604</v>
      </c>
      <c r="J241" s="471">
        <v>315</v>
      </c>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row>
    <row r="242" spans="1:32" s="41" customFormat="1" ht="61.5" customHeight="1" x14ac:dyDescent="0.2">
      <c r="A242" s="302"/>
      <c r="B242" s="200"/>
      <c r="C242" s="80"/>
      <c r="D242" s="42" t="s">
        <v>592</v>
      </c>
      <c r="E242" s="42" t="s">
        <v>2266</v>
      </c>
      <c r="F242" s="617"/>
      <c r="G242" s="375" t="s">
        <v>1421</v>
      </c>
      <c r="H242" s="635"/>
      <c r="I242" s="229" t="s">
        <v>2604</v>
      </c>
      <c r="J242" s="471">
        <v>1495</v>
      </c>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row>
    <row r="243" spans="1:32" s="41" customFormat="1" ht="61.5" customHeight="1" x14ac:dyDescent="0.2">
      <c r="A243" s="302"/>
      <c r="B243" s="200"/>
      <c r="C243" s="80"/>
      <c r="D243" s="42" t="s">
        <v>592</v>
      </c>
      <c r="E243" s="42" t="s">
        <v>2267</v>
      </c>
      <c r="F243" s="617"/>
      <c r="G243" s="375" t="s">
        <v>933</v>
      </c>
      <c r="H243" s="635"/>
      <c r="I243" s="229" t="s">
        <v>2604</v>
      </c>
      <c r="J243" s="471">
        <v>1720</v>
      </c>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row>
    <row r="244" spans="1:32" s="41" customFormat="1" ht="65.25" customHeight="1" x14ac:dyDescent="0.2">
      <c r="A244" s="302"/>
      <c r="B244" s="200"/>
      <c r="C244" s="80"/>
      <c r="D244" s="42" t="s">
        <v>592</v>
      </c>
      <c r="E244" s="42" t="s">
        <v>2268</v>
      </c>
      <c r="F244" s="617"/>
      <c r="G244" s="375" t="s">
        <v>1169</v>
      </c>
      <c r="H244" s="635"/>
      <c r="I244" s="229" t="s">
        <v>2604</v>
      </c>
      <c r="J244" s="471">
        <v>346</v>
      </c>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row>
    <row r="245" spans="1:32" s="41" customFormat="1" ht="101.25" customHeight="1" x14ac:dyDescent="0.2">
      <c r="A245" s="302"/>
      <c r="B245" s="200"/>
      <c r="C245" s="80"/>
      <c r="D245" s="42" t="s">
        <v>240</v>
      </c>
      <c r="E245" s="42" t="s">
        <v>2269</v>
      </c>
      <c r="F245" s="617"/>
      <c r="G245" s="375" t="s">
        <v>579</v>
      </c>
      <c r="H245" s="635"/>
      <c r="I245" s="229" t="s">
        <v>2604</v>
      </c>
      <c r="J245" s="471">
        <v>3215</v>
      </c>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row>
    <row r="246" spans="1:32" s="41" customFormat="1" ht="100.5" customHeight="1" x14ac:dyDescent="0.2">
      <c r="A246" s="302"/>
      <c r="B246" s="213"/>
      <c r="C246" s="80"/>
      <c r="D246" s="56" t="s">
        <v>801</v>
      </c>
      <c r="E246" s="57" t="s">
        <v>2920</v>
      </c>
      <c r="F246" s="617"/>
      <c r="G246" s="375" t="s">
        <v>362</v>
      </c>
      <c r="H246" s="635"/>
      <c r="I246" s="229" t="s">
        <v>2604</v>
      </c>
      <c r="J246" s="60">
        <v>3300</v>
      </c>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row>
    <row r="247" spans="1:32" s="41" customFormat="1" ht="44.25" customHeight="1" x14ac:dyDescent="0.2">
      <c r="A247" s="302"/>
      <c r="B247" s="213"/>
      <c r="C247" s="80"/>
      <c r="D247" s="56" t="s">
        <v>801</v>
      </c>
      <c r="E247" s="57" t="s">
        <v>2270</v>
      </c>
      <c r="F247" s="617"/>
      <c r="G247" s="53" t="s">
        <v>1343</v>
      </c>
      <c r="H247" s="635"/>
      <c r="I247" s="229" t="s">
        <v>2604</v>
      </c>
      <c r="J247" s="60">
        <v>900</v>
      </c>
      <c r="K247" s="475"/>
      <c r="L247" s="475"/>
      <c r="M247" s="475"/>
      <c r="N247" s="475"/>
      <c r="O247" s="475"/>
      <c r="P247" s="475"/>
      <c r="Q247" s="475"/>
      <c r="R247" s="475"/>
      <c r="S247" s="475"/>
      <c r="T247" s="475"/>
      <c r="U247" s="475"/>
      <c r="V247" s="475"/>
      <c r="W247" s="475"/>
      <c r="X247" s="475"/>
      <c r="Y247" s="475"/>
      <c r="Z247" s="475"/>
      <c r="AA247" s="475"/>
      <c r="AB247" s="475"/>
      <c r="AC247" s="475"/>
      <c r="AD247" s="475"/>
      <c r="AE247" s="475"/>
      <c r="AF247" s="475"/>
    </row>
    <row r="248" spans="1:32" s="41" customFormat="1" ht="73.5" customHeight="1" x14ac:dyDescent="0.2">
      <c r="A248" s="302"/>
      <c r="B248" s="200"/>
      <c r="C248" s="80"/>
      <c r="D248" s="57" t="s">
        <v>367</v>
      </c>
      <c r="E248" s="57" t="s">
        <v>2271</v>
      </c>
      <c r="F248" s="617"/>
      <c r="G248" s="53" t="s">
        <v>1447</v>
      </c>
      <c r="H248" s="635"/>
      <c r="I248" s="229" t="s">
        <v>2604</v>
      </c>
      <c r="J248" s="60">
        <v>113</v>
      </c>
      <c r="K248" s="475"/>
      <c r="L248" s="475"/>
      <c r="M248" s="475"/>
      <c r="N248" s="475"/>
      <c r="O248" s="475"/>
      <c r="P248" s="475"/>
      <c r="Q248" s="475"/>
      <c r="R248" s="475"/>
      <c r="S248" s="475"/>
      <c r="T248" s="475"/>
      <c r="U248" s="475"/>
      <c r="V248" s="475"/>
      <c r="W248" s="475"/>
      <c r="X248" s="475"/>
      <c r="Y248" s="475"/>
      <c r="Z248" s="475"/>
      <c r="AA248" s="475"/>
      <c r="AB248" s="475"/>
      <c r="AC248" s="475"/>
      <c r="AD248" s="475"/>
      <c r="AE248" s="475"/>
      <c r="AF248" s="475"/>
    </row>
    <row r="249" spans="1:32" s="41" customFormat="1" ht="79.5" customHeight="1" x14ac:dyDescent="0.2">
      <c r="A249" s="303"/>
      <c r="B249" s="201"/>
      <c r="C249" s="81"/>
      <c r="D249" s="57" t="s">
        <v>883</v>
      </c>
      <c r="E249" s="61" t="s">
        <v>2132</v>
      </c>
      <c r="F249" s="617"/>
      <c r="G249" s="53" t="s">
        <v>884</v>
      </c>
      <c r="H249" s="636"/>
      <c r="I249" s="53" t="s">
        <v>2604</v>
      </c>
      <c r="J249" s="60">
        <v>288</v>
      </c>
      <c r="K249" s="475"/>
      <c r="L249" s="475"/>
      <c r="M249" s="475"/>
      <c r="N249" s="475"/>
      <c r="O249" s="475"/>
      <c r="P249" s="475"/>
      <c r="Q249" s="475"/>
      <c r="R249" s="475"/>
      <c r="S249" s="475"/>
      <c r="T249" s="475"/>
      <c r="U249" s="475"/>
      <c r="V249" s="475"/>
      <c r="W249" s="475"/>
      <c r="X249" s="475"/>
      <c r="Y249" s="475"/>
      <c r="Z249" s="475"/>
      <c r="AA249" s="475"/>
      <c r="AB249" s="475"/>
      <c r="AC249" s="475"/>
      <c r="AD249" s="475"/>
      <c r="AE249" s="475"/>
      <c r="AF249" s="475"/>
    </row>
    <row r="250" spans="1:32" s="41" customFormat="1" ht="185.25" customHeight="1" x14ac:dyDescent="0.2">
      <c r="A250" s="365">
        <v>44</v>
      </c>
      <c r="B250" s="365" t="s">
        <v>2938</v>
      </c>
      <c r="C250" s="79"/>
      <c r="D250" s="57" t="s">
        <v>2923</v>
      </c>
      <c r="E250" s="61" t="s">
        <v>2925</v>
      </c>
      <c r="F250" s="464" t="s">
        <v>3360</v>
      </c>
      <c r="G250" s="53" t="s">
        <v>2924</v>
      </c>
      <c r="H250" s="363" t="s">
        <v>797</v>
      </c>
      <c r="I250" s="53" t="s">
        <v>363</v>
      </c>
      <c r="J250" s="60">
        <v>1000</v>
      </c>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row>
    <row r="251" spans="1:32" s="41" customFormat="1" ht="100.5" customHeight="1" x14ac:dyDescent="0.2">
      <c r="A251" s="365">
        <v>45</v>
      </c>
      <c r="B251" s="365" t="s">
        <v>2939</v>
      </c>
      <c r="C251" s="79"/>
      <c r="D251" s="57" t="s">
        <v>2926</v>
      </c>
      <c r="E251" s="61" t="s">
        <v>2928</v>
      </c>
      <c r="F251" s="464" t="s">
        <v>3360</v>
      </c>
      <c r="G251" s="53" t="s">
        <v>2927</v>
      </c>
      <c r="H251" s="363" t="s">
        <v>797</v>
      </c>
      <c r="I251" s="53" t="s">
        <v>363</v>
      </c>
      <c r="J251" s="60">
        <v>35</v>
      </c>
      <c r="K251" s="475"/>
      <c r="L251" s="475"/>
      <c r="M251" s="475"/>
      <c r="N251" s="475"/>
      <c r="O251" s="475"/>
      <c r="P251" s="475"/>
      <c r="Q251" s="475"/>
      <c r="R251" s="475"/>
      <c r="S251" s="475"/>
      <c r="T251" s="475"/>
      <c r="U251" s="475"/>
      <c r="V251" s="475"/>
      <c r="W251" s="475"/>
      <c r="X251" s="475"/>
      <c r="Y251" s="475"/>
      <c r="Z251" s="475"/>
      <c r="AA251" s="475"/>
      <c r="AB251" s="475"/>
      <c r="AC251" s="475"/>
      <c r="AD251" s="475"/>
      <c r="AE251" s="475"/>
      <c r="AF251" s="475"/>
    </row>
    <row r="252" spans="1:32" s="41" customFormat="1" ht="125.25" customHeight="1" x14ac:dyDescent="0.2">
      <c r="A252" s="365">
        <v>46</v>
      </c>
      <c r="B252" s="365" t="s">
        <v>2940</v>
      </c>
      <c r="C252" s="79"/>
      <c r="D252" s="57" t="s">
        <v>2932</v>
      </c>
      <c r="E252" s="61" t="s">
        <v>2935</v>
      </c>
      <c r="F252" s="464" t="s">
        <v>3360</v>
      </c>
      <c r="G252" s="53" t="s">
        <v>2933</v>
      </c>
      <c r="H252" s="363" t="s">
        <v>797</v>
      </c>
      <c r="I252" s="53" t="s">
        <v>363</v>
      </c>
      <c r="J252" s="60">
        <v>8</v>
      </c>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row>
    <row r="253" spans="1:32" s="41" customFormat="1" ht="129" customHeight="1" x14ac:dyDescent="0.2">
      <c r="A253" s="364">
        <v>47</v>
      </c>
      <c r="B253" s="364" t="s">
        <v>2941</v>
      </c>
      <c r="C253" s="89"/>
      <c r="D253" s="306" t="s">
        <v>2932</v>
      </c>
      <c r="E253" s="368" t="s">
        <v>2936</v>
      </c>
      <c r="F253" s="464" t="s">
        <v>3360</v>
      </c>
      <c r="G253" s="371" t="s">
        <v>2934</v>
      </c>
      <c r="H253" s="363" t="s">
        <v>797</v>
      </c>
      <c r="I253" s="366" t="s">
        <v>363</v>
      </c>
      <c r="J253" s="60">
        <v>4</v>
      </c>
      <c r="K253" s="475"/>
      <c r="L253" s="475"/>
      <c r="M253" s="475"/>
      <c r="N253" s="475"/>
      <c r="O253" s="475"/>
      <c r="P253" s="475"/>
      <c r="Q253" s="475"/>
      <c r="R253" s="475"/>
      <c r="S253" s="475"/>
      <c r="T253" s="475"/>
      <c r="U253" s="475"/>
      <c r="V253" s="475"/>
      <c r="W253" s="475"/>
      <c r="X253" s="475"/>
      <c r="Y253" s="475"/>
      <c r="Z253" s="475"/>
      <c r="AA253" s="475"/>
      <c r="AB253" s="475"/>
      <c r="AC253" s="475"/>
      <c r="AD253" s="475"/>
      <c r="AE253" s="475"/>
      <c r="AF253" s="475"/>
    </row>
    <row r="254" spans="1:32" s="41" customFormat="1" ht="149.25" customHeight="1" x14ac:dyDescent="0.2">
      <c r="A254" s="365">
        <v>48</v>
      </c>
      <c r="B254" s="365" t="s">
        <v>2998</v>
      </c>
      <c r="C254" s="79"/>
      <c r="D254" s="57" t="s">
        <v>1143</v>
      </c>
      <c r="E254" s="61" t="s">
        <v>3000</v>
      </c>
      <c r="F254" s="464" t="s">
        <v>3360</v>
      </c>
      <c r="G254" s="53" t="s">
        <v>2999</v>
      </c>
      <c r="H254" s="367" t="s">
        <v>1057</v>
      </c>
      <c r="I254" s="53"/>
      <c r="J254" s="60">
        <v>450</v>
      </c>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row>
    <row r="255" spans="1:32" s="41" customFormat="1" ht="68.25" customHeight="1" x14ac:dyDescent="0.2">
      <c r="A255" s="365">
        <v>49</v>
      </c>
      <c r="B255" s="365" t="s">
        <v>3092</v>
      </c>
      <c r="C255" s="79"/>
      <c r="D255" s="57" t="s">
        <v>3091</v>
      </c>
      <c r="E255" s="61" t="s">
        <v>3089</v>
      </c>
      <c r="F255" s="464" t="s">
        <v>3360</v>
      </c>
      <c r="G255" s="53" t="s">
        <v>3090</v>
      </c>
      <c r="H255" s="367" t="s">
        <v>797</v>
      </c>
      <c r="I255" s="53" t="s">
        <v>363</v>
      </c>
      <c r="J255" s="60">
        <v>525</v>
      </c>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row>
    <row r="256" spans="1:32" s="41" customFormat="1" ht="101.25" customHeight="1" x14ac:dyDescent="0.2">
      <c r="A256" s="305">
        <v>50</v>
      </c>
      <c r="B256" s="283" t="s">
        <v>3217</v>
      </c>
      <c r="C256" s="79"/>
      <c r="D256" s="306" t="s">
        <v>3103</v>
      </c>
      <c r="E256" s="61" t="s">
        <v>3104</v>
      </c>
      <c r="F256" s="464" t="s">
        <v>3360</v>
      </c>
      <c r="G256" s="53" t="s">
        <v>3105</v>
      </c>
      <c r="H256" s="317" t="s">
        <v>797</v>
      </c>
      <c r="I256" s="53" t="s">
        <v>363</v>
      </c>
      <c r="J256" s="60">
        <v>581</v>
      </c>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row>
    <row r="257" spans="1:32" s="41" customFormat="1" ht="45" customHeight="1" x14ac:dyDescent="0.2">
      <c r="A257" s="318">
        <v>51</v>
      </c>
      <c r="B257" s="318" t="s">
        <v>3218</v>
      </c>
      <c r="C257" s="193"/>
      <c r="D257" s="129" t="s">
        <v>3225</v>
      </c>
      <c r="E257" s="61" t="s">
        <v>3242</v>
      </c>
      <c r="F257" s="464" t="s">
        <v>3360</v>
      </c>
      <c r="G257" s="53" t="s">
        <v>3243</v>
      </c>
      <c r="H257" s="317" t="s">
        <v>797</v>
      </c>
      <c r="I257" s="53" t="s">
        <v>363</v>
      </c>
      <c r="J257" s="60">
        <v>500</v>
      </c>
      <c r="K257" s="475"/>
      <c r="L257" s="475"/>
      <c r="M257" s="475"/>
      <c r="N257" s="475"/>
      <c r="O257" s="475"/>
      <c r="P257" s="475"/>
      <c r="Q257" s="475"/>
      <c r="R257" s="475"/>
      <c r="S257" s="475"/>
      <c r="T257" s="475"/>
      <c r="U257" s="475"/>
      <c r="V257" s="475"/>
      <c r="W257" s="475"/>
      <c r="X257" s="475"/>
      <c r="Y257" s="475"/>
      <c r="Z257" s="475"/>
      <c r="AA257" s="475"/>
      <c r="AB257" s="475"/>
      <c r="AC257" s="475"/>
      <c r="AD257" s="475"/>
      <c r="AE257" s="475"/>
      <c r="AF257" s="475"/>
    </row>
    <row r="258" spans="1:32" s="41" customFormat="1" ht="45" customHeight="1" x14ac:dyDescent="0.2">
      <c r="A258" s="318">
        <v>52</v>
      </c>
      <c r="B258" s="318" t="s">
        <v>3219</v>
      </c>
      <c r="C258" s="193"/>
      <c r="D258" s="129" t="s">
        <v>3226</v>
      </c>
      <c r="E258" s="61" t="s">
        <v>3244</v>
      </c>
      <c r="F258" s="464" t="s">
        <v>3360</v>
      </c>
      <c r="G258" s="53" t="s">
        <v>3243</v>
      </c>
      <c r="H258" s="317" t="s">
        <v>797</v>
      </c>
      <c r="I258" s="53" t="s">
        <v>363</v>
      </c>
      <c r="J258" s="60">
        <v>500</v>
      </c>
      <c r="K258" s="475"/>
      <c r="L258" s="475"/>
      <c r="M258" s="475"/>
      <c r="N258" s="475"/>
      <c r="O258" s="475"/>
      <c r="P258" s="475"/>
      <c r="Q258" s="475"/>
      <c r="R258" s="475"/>
      <c r="S258" s="475"/>
      <c r="T258" s="475"/>
      <c r="U258" s="475"/>
      <c r="V258" s="475"/>
      <c r="W258" s="475"/>
      <c r="X258" s="475"/>
      <c r="Y258" s="475"/>
      <c r="Z258" s="475"/>
      <c r="AA258" s="475"/>
      <c r="AB258" s="475"/>
      <c r="AC258" s="475"/>
      <c r="AD258" s="475"/>
      <c r="AE258" s="475"/>
      <c r="AF258" s="475"/>
    </row>
    <row r="259" spans="1:32" s="41" customFormat="1" ht="45" customHeight="1" x14ac:dyDescent="0.2">
      <c r="A259" s="318">
        <v>53</v>
      </c>
      <c r="B259" s="318" t="s">
        <v>3220</v>
      </c>
      <c r="C259" s="193"/>
      <c r="D259" s="129" t="s">
        <v>3227</v>
      </c>
      <c r="E259" s="61" t="s">
        <v>3245</v>
      </c>
      <c r="F259" s="464" t="s">
        <v>3360</v>
      </c>
      <c r="G259" s="53" t="s">
        <v>3243</v>
      </c>
      <c r="H259" s="317" t="s">
        <v>797</v>
      </c>
      <c r="I259" s="53" t="s">
        <v>363</v>
      </c>
      <c r="J259" s="60">
        <v>500</v>
      </c>
      <c r="K259" s="475"/>
      <c r="L259" s="475"/>
      <c r="M259" s="475"/>
      <c r="N259" s="475"/>
      <c r="O259" s="475"/>
      <c r="P259" s="475"/>
      <c r="Q259" s="475"/>
      <c r="R259" s="475"/>
      <c r="S259" s="475"/>
      <c r="T259" s="475"/>
      <c r="U259" s="475"/>
      <c r="V259" s="475"/>
      <c r="W259" s="475"/>
      <c r="X259" s="475"/>
      <c r="Y259" s="475"/>
      <c r="Z259" s="475"/>
      <c r="AA259" s="475"/>
      <c r="AB259" s="475"/>
      <c r="AC259" s="475"/>
      <c r="AD259" s="475"/>
      <c r="AE259" s="475"/>
      <c r="AF259" s="475"/>
    </row>
    <row r="260" spans="1:32" s="41" customFormat="1" ht="45" customHeight="1" x14ac:dyDescent="0.2">
      <c r="A260" s="318">
        <v>54</v>
      </c>
      <c r="B260" s="318" t="s">
        <v>3221</v>
      </c>
      <c r="C260" s="193"/>
      <c r="D260" s="129" t="s">
        <v>3228</v>
      </c>
      <c r="E260" s="61" t="s">
        <v>3246</v>
      </c>
      <c r="F260" s="464" t="s">
        <v>3360</v>
      </c>
      <c r="G260" s="53" t="s">
        <v>3243</v>
      </c>
      <c r="H260" s="317" t="s">
        <v>797</v>
      </c>
      <c r="I260" s="53" t="s">
        <v>363</v>
      </c>
      <c r="J260" s="60">
        <v>650</v>
      </c>
      <c r="K260" s="475"/>
      <c r="L260" s="475"/>
      <c r="M260" s="475"/>
      <c r="N260" s="475"/>
      <c r="O260" s="475"/>
      <c r="P260" s="475"/>
      <c r="Q260" s="475"/>
      <c r="R260" s="475"/>
      <c r="S260" s="475"/>
      <c r="T260" s="475"/>
      <c r="U260" s="475"/>
      <c r="V260" s="475"/>
      <c r="W260" s="475"/>
      <c r="X260" s="475"/>
      <c r="Y260" s="475"/>
      <c r="Z260" s="475"/>
      <c r="AA260" s="475"/>
      <c r="AB260" s="475"/>
      <c r="AC260" s="475"/>
      <c r="AD260" s="475"/>
      <c r="AE260" s="475"/>
      <c r="AF260" s="475"/>
    </row>
    <row r="261" spans="1:32" s="41" customFormat="1" ht="45" customHeight="1" x14ac:dyDescent="0.2">
      <c r="A261" s="318">
        <v>55</v>
      </c>
      <c r="B261" s="318" t="s">
        <v>3222</v>
      </c>
      <c r="C261" s="193"/>
      <c r="D261" s="129" t="s">
        <v>3229</v>
      </c>
      <c r="E261" s="61" t="s">
        <v>3247</v>
      </c>
      <c r="F261" s="464" t="s">
        <v>3360</v>
      </c>
      <c r="G261" s="53" t="s">
        <v>3243</v>
      </c>
      <c r="H261" s="317" t="s">
        <v>797</v>
      </c>
      <c r="I261" s="53" t="s">
        <v>363</v>
      </c>
      <c r="J261" s="60">
        <v>140</v>
      </c>
      <c r="K261" s="475"/>
      <c r="L261" s="475"/>
      <c r="M261" s="475"/>
      <c r="N261" s="475"/>
      <c r="O261" s="475"/>
      <c r="P261" s="475"/>
      <c r="Q261" s="475"/>
      <c r="R261" s="475"/>
      <c r="S261" s="475"/>
      <c r="T261" s="475"/>
      <c r="U261" s="475"/>
      <c r="V261" s="475"/>
      <c r="W261" s="475"/>
      <c r="X261" s="475"/>
      <c r="Y261" s="475"/>
      <c r="Z261" s="475"/>
      <c r="AA261" s="475"/>
      <c r="AB261" s="475"/>
      <c r="AC261" s="475"/>
      <c r="AD261" s="475"/>
      <c r="AE261" s="475"/>
      <c r="AF261" s="475"/>
    </row>
    <row r="262" spans="1:32" s="41" customFormat="1" ht="42" customHeight="1" x14ac:dyDescent="0.2">
      <c r="A262" s="318">
        <v>56</v>
      </c>
      <c r="B262" s="318" t="s">
        <v>3223</v>
      </c>
      <c r="C262" s="193"/>
      <c r="D262" s="129" t="s">
        <v>3230</v>
      </c>
      <c r="E262" s="61" t="s">
        <v>3248</v>
      </c>
      <c r="F262" s="464" t="s">
        <v>3360</v>
      </c>
      <c r="G262" s="53" t="s">
        <v>3243</v>
      </c>
      <c r="H262" s="317" t="s">
        <v>797</v>
      </c>
      <c r="I262" s="53" t="s">
        <v>363</v>
      </c>
      <c r="J262" s="60">
        <v>40</v>
      </c>
      <c r="K262" s="475"/>
      <c r="L262" s="475"/>
      <c r="M262" s="475"/>
      <c r="N262" s="475"/>
      <c r="O262" s="475"/>
      <c r="P262" s="475"/>
      <c r="Q262" s="475"/>
      <c r="R262" s="475"/>
      <c r="S262" s="475"/>
      <c r="T262" s="475"/>
      <c r="U262" s="475"/>
      <c r="V262" s="475"/>
      <c r="W262" s="475"/>
      <c r="X262" s="475"/>
      <c r="Y262" s="475"/>
      <c r="Z262" s="475"/>
      <c r="AA262" s="475"/>
      <c r="AB262" s="475"/>
      <c r="AC262" s="475"/>
      <c r="AD262" s="475"/>
      <c r="AE262" s="475"/>
      <c r="AF262" s="475"/>
    </row>
    <row r="263" spans="1:32" s="41" customFormat="1" ht="38.25" customHeight="1" x14ac:dyDescent="0.2">
      <c r="A263" s="318">
        <v>57</v>
      </c>
      <c r="B263" s="318" t="s">
        <v>3224</v>
      </c>
      <c r="C263" s="193"/>
      <c r="D263" s="129" t="s">
        <v>3231</v>
      </c>
      <c r="E263" s="61" t="s">
        <v>3249</v>
      </c>
      <c r="F263" s="464" t="s">
        <v>3360</v>
      </c>
      <c r="G263" s="53" t="s">
        <v>3243</v>
      </c>
      <c r="H263" s="317" t="s">
        <v>797</v>
      </c>
      <c r="I263" s="53" t="s">
        <v>363</v>
      </c>
      <c r="J263" s="60"/>
      <c r="K263" s="475"/>
      <c r="L263" s="475"/>
      <c r="M263" s="475"/>
      <c r="N263" s="475"/>
      <c r="O263" s="475"/>
      <c r="P263" s="475"/>
      <c r="Q263" s="475"/>
      <c r="R263" s="475"/>
      <c r="S263" s="475"/>
      <c r="T263" s="475"/>
      <c r="U263" s="475"/>
      <c r="V263" s="475"/>
      <c r="W263" s="475"/>
      <c r="X263" s="475"/>
      <c r="Y263" s="475"/>
      <c r="Z263" s="475"/>
      <c r="AA263" s="475"/>
      <c r="AB263" s="475"/>
      <c r="AC263" s="475"/>
      <c r="AD263" s="475"/>
      <c r="AE263" s="475"/>
      <c r="AF263" s="475"/>
    </row>
    <row r="264" spans="1:32" ht="15.75" customHeight="1" x14ac:dyDescent="0.2">
      <c r="B264" s="130"/>
      <c r="D264" s="136"/>
      <c r="E264" s="116"/>
      <c r="F264" s="41"/>
      <c r="G264" s="116"/>
      <c r="H264" s="137"/>
      <c r="I264" s="137"/>
      <c r="J264" s="116"/>
    </row>
    <row r="265" spans="1:32" ht="15.75" customHeight="1" x14ac:dyDescent="0.2">
      <c r="B265" s="54"/>
      <c r="D265" s="136"/>
      <c r="E265" s="116"/>
      <c r="F265" s="136"/>
      <c r="G265" s="116"/>
      <c r="H265" s="137"/>
      <c r="I265" s="137"/>
      <c r="J265" s="116"/>
    </row>
    <row r="266" spans="1:32" x14ac:dyDescent="0.2">
      <c r="C266" s="96"/>
      <c r="E266" s="96"/>
      <c r="F266" s="136"/>
      <c r="H266" s="54"/>
      <c r="I266" s="54"/>
      <c r="J266" s="96"/>
    </row>
    <row r="269" spans="1:32" x14ac:dyDescent="0.2">
      <c r="C269" s="167"/>
      <c r="D269" s="96"/>
    </row>
    <row r="270" spans="1:32" x14ac:dyDescent="0.2">
      <c r="C270" s="167"/>
      <c r="D270" s="96"/>
    </row>
  </sheetData>
  <mergeCells count="23">
    <mergeCell ref="F129:F249"/>
    <mergeCell ref="F43:F50"/>
    <mergeCell ref="F51:F97"/>
    <mergeCell ref="F98:F113"/>
    <mergeCell ref="F120:F128"/>
    <mergeCell ref="H129:H249"/>
    <mergeCell ref="H43:H50"/>
    <mergeCell ref="H51:H97"/>
    <mergeCell ref="H98:H113"/>
    <mergeCell ref="H114:H119"/>
    <mergeCell ref="A114:A119"/>
    <mergeCell ref="B114:B119"/>
    <mergeCell ref="C114:C119"/>
    <mergeCell ref="I51:I81"/>
    <mergeCell ref="J51:J79"/>
    <mergeCell ref="J80:J97"/>
    <mergeCell ref="J114:J115"/>
    <mergeCell ref="J98:J101"/>
    <mergeCell ref="A1:C1"/>
    <mergeCell ref="E1:G1"/>
    <mergeCell ref="F3:F4"/>
    <mergeCell ref="I3:I4"/>
    <mergeCell ref="J3:J4"/>
  </mergeCells>
  <phoneticPr fontId="2" type="noConversion"/>
  <pageMargins left="0" right="0" top="1.1811023622047245" bottom="0" header="0.51181102362204722" footer="0.51181102362204722"/>
  <pageSetup paperSize="9" scale="57"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workbookViewId="0">
      <pane ySplit="5" topLeftCell="A6" activePane="bottomLeft" state="frozen"/>
      <selection pane="bottomLeft" activeCell="A3" sqref="A3:XFD5"/>
    </sheetView>
  </sheetViews>
  <sheetFormatPr defaultRowHeight="12.75" x14ac:dyDescent="0.2"/>
  <cols>
    <col min="1" max="1" width="5" style="22" customWidth="1"/>
    <col min="2" max="2" width="9.5703125" style="20" customWidth="1"/>
    <col min="3" max="3" width="13.7109375" style="101" customWidth="1"/>
    <col min="4" max="4" width="13.28515625" style="20" customWidth="1"/>
    <col min="5" max="5" width="14.85546875" style="221" customWidth="1"/>
    <col min="6" max="6" width="13.7109375" style="218" customWidth="1"/>
    <col min="7" max="7" width="17.7109375" style="374" customWidth="1"/>
    <col min="8" max="8" width="12.28515625" style="218" customWidth="1"/>
    <col min="9" max="9" width="13.85546875" style="27" customWidth="1"/>
    <col min="10" max="10" width="12.85546875" style="218" customWidth="1"/>
    <col min="11" max="11" width="9.140625" style="20"/>
    <col min="12" max="12" width="7.42578125" style="20" customWidth="1"/>
    <col min="13" max="13" width="8.5703125" style="20" customWidth="1"/>
    <col min="14" max="16384" width="9.140625" style="20"/>
  </cols>
  <sheetData>
    <row r="1" spans="1:13" ht="15.75" x14ac:dyDescent="0.2">
      <c r="A1" s="648" t="s">
        <v>1232</v>
      </c>
      <c r="B1" s="648"/>
      <c r="C1" s="648"/>
      <c r="D1" s="38"/>
      <c r="E1" s="649"/>
      <c r="F1" s="649"/>
      <c r="G1" s="650"/>
      <c r="H1" s="20"/>
      <c r="I1" s="22"/>
      <c r="J1" s="20"/>
      <c r="M1" s="219"/>
    </row>
    <row r="2" spans="1:13" ht="15" customHeight="1" x14ac:dyDescent="0.2">
      <c r="A2" s="40" t="s">
        <v>540</v>
      </c>
      <c r="B2" s="40"/>
      <c r="C2" s="393"/>
      <c r="D2" s="40"/>
      <c r="E2" s="143"/>
      <c r="F2" s="217"/>
      <c r="G2" s="372"/>
      <c r="H2" s="20"/>
      <c r="J2" s="20"/>
      <c r="M2" s="220"/>
    </row>
    <row r="3" spans="1:13" s="477" customFormat="1" ht="40.5" customHeight="1" x14ac:dyDescent="0.2">
      <c r="A3" s="480" t="s">
        <v>1533</v>
      </c>
      <c r="B3" s="480" t="s">
        <v>582</v>
      </c>
      <c r="C3" s="480" t="s">
        <v>1156</v>
      </c>
      <c r="D3" s="480" t="s">
        <v>241</v>
      </c>
      <c r="E3" s="480" t="s">
        <v>1331</v>
      </c>
      <c r="F3" s="617" t="s">
        <v>3338</v>
      </c>
      <c r="G3" s="478" t="s">
        <v>91</v>
      </c>
      <c r="H3" s="611" t="s">
        <v>3351</v>
      </c>
      <c r="I3" s="480" t="s">
        <v>762</v>
      </c>
      <c r="J3" s="617" t="s">
        <v>827</v>
      </c>
    </row>
    <row r="4" spans="1:13" s="477" customFormat="1" ht="44.25" customHeight="1" x14ac:dyDescent="0.2">
      <c r="A4" s="474"/>
      <c r="B4" s="481"/>
      <c r="C4" s="474"/>
      <c r="D4" s="481"/>
      <c r="E4" s="481"/>
      <c r="F4" s="617"/>
      <c r="G4" s="481"/>
      <c r="H4" s="612"/>
      <c r="I4" s="481"/>
      <c r="J4" s="617"/>
    </row>
    <row r="5" spans="1:13" s="95" customFormat="1" ht="12" x14ac:dyDescent="0.2">
      <c r="A5" s="352">
        <v>1</v>
      </c>
      <c r="B5" s="352">
        <v>2</v>
      </c>
      <c r="C5" s="352">
        <v>3</v>
      </c>
      <c r="D5" s="352">
        <v>4</v>
      </c>
      <c r="E5" s="352">
        <v>5</v>
      </c>
      <c r="F5" s="352">
        <v>6</v>
      </c>
      <c r="G5" s="352">
        <v>7</v>
      </c>
      <c r="H5" s="438">
        <v>8</v>
      </c>
      <c r="I5" s="352">
        <v>8</v>
      </c>
      <c r="J5" s="438">
        <v>10</v>
      </c>
    </row>
    <row r="6" spans="1:13" s="41" customFormat="1" ht="35.25" customHeight="1" x14ac:dyDescent="0.2">
      <c r="A6" s="645">
        <v>1</v>
      </c>
      <c r="B6" s="613" t="s">
        <v>1406</v>
      </c>
      <c r="C6" s="611" t="s">
        <v>1904</v>
      </c>
      <c r="D6" s="622" t="s">
        <v>1852</v>
      </c>
      <c r="E6" s="611" t="s">
        <v>343</v>
      </c>
      <c r="F6" s="41" t="s">
        <v>3361</v>
      </c>
      <c r="G6" s="72" t="s">
        <v>2811</v>
      </c>
      <c r="H6" s="611" t="s">
        <v>543</v>
      </c>
      <c r="I6" s="611" t="s">
        <v>962</v>
      </c>
      <c r="J6" s="85" t="s">
        <v>1956</v>
      </c>
    </row>
    <row r="7" spans="1:13" s="240" customFormat="1" ht="36.75" customHeight="1" x14ac:dyDescent="0.2">
      <c r="A7" s="646"/>
      <c r="B7" s="614"/>
      <c r="C7" s="621"/>
      <c r="D7" s="623"/>
      <c r="E7" s="612"/>
      <c r="G7" s="79" t="s">
        <v>694</v>
      </c>
      <c r="H7" s="621"/>
      <c r="I7" s="621"/>
      <c r="J7" s="234">
        <v>58.82</v>
      </c>
    </row>
    <row r="8" spans="1:13" s="240" customFormat="1" ht="36" customHeight="1" x14ac:dyDescent="0.2">
      <c r="A8" s="646"/>
      <c r="B8" s="614"/>
      <c r="C8" s="621"/>
      <c r="D8" s="623"/>
      <c r="E8" s="79" t="s">
        <v>691</v>
      </c>
      <c r="G8" s="79" t="s">
        <v>1934</v>
      </c>
      <c r="H8" s="621"/>
      <c r="I8" s="621"/>
      <c r="J8" s="234">
        <v>121.49</v>
      </c>
    </row>
    <row r="9" spans="1:13" s="240" customFormat="1" ht="37.5" customHeight="1" x14ac:dyDescent="0.2">
      <c r="A9" s="646"/>
      <c r="B9" s="614"/>
      <c r="C9" s="621"/>
      <c r="D9" s="623"/>
      <c r="E9" s="79" t="s">
        <v>692</v>
      </c>
      <c r="G9" s="79" t="s">
        <v>1935</v>
      </c>
      <c r="H9" s="621"/>
      <c r="I9" s="621"/>
      <c r="J9" s="234">
        <v>195.42</v>
      </c>
    </row>
    <row r="10" spans="1:13" s="240" customFormat="1" ht="54.75" customHeight="1" x14ac:dyDescent="0.2">
      <c r="A10" s="646"/>
      <c r="B10" s="614"/>
      <c r="C10" s="621"/>
      <c r="D10" s="623"/>
      <c r="E10" s="79" t="s">
        <v>1962</v>
      </c>
      <c r="G10" s="79" t="s">
        <v>1905</v>
      </c>
      <c r="H10" s="621"/>
      <c r="I10" s="621"/>
      <c r="J10" s="238">
        <v>96.15</v>
      </c>
    </row>
    <row r="11" spans="1:13" s="240" customFormat="1" ht="39" customHeight="1" x14ac:dyDescent="0.2">
      <c r="A11" s="646"/>
      <c r="B11" s="614"/>
      <c r="C11" s="621"/>
      <c r="D11" s="623"/>
      <c r="E11" s="79" t="s">
        <v>786</v>
      </c>
      <c r="G11" s="72" t="s">
        <v>1874</v>
      </c>
      <c r="H11" s="621"/>
      <c r="I11" s="621"/>
      <c r="J11" s="238">
        <v>69.459999999999994</v>
      </c>
    </row>
    <row r="12" spans="1:13" s="240" customFormat="1" ht="48.75" customHeight="1" x14ac:dyDescent="0.2">
      <c r="A12" s="646"/>
      <c r="B12" s="614"/>
      <c r="C12" s="621"/>
      <c r="D12" s="623"/>
      <c r="E12" s="79" t="s">
        <v>2032</v>
      </c>
      <c r="G12" s="79" t="s">
        <v>2721</v>
      </c>
      <c r="H12" s="621"/>
      <c r="I12" s="621"/>
      <c r="J12" s="238">
        <v>813.96</v>
      </c>
    </row>
    <row r="13" spans="1:13" s="240" customFormat="1" ht="39" customHeight="1" x14ac:dyDescent="0.2">
      <c r="A13" s="646"/>
      <c r="B13" s="614"/>
      <c r="C13" s="621"/>
      <c r="D13" s="623"/>
      <c r="E13" s="79" t="s">
        <v>1938</v>
      </c>
      <c r="G13" s="79" t="s">
        <v>1875</v>
      </c>
      <c r="H13" s="621"/>
      <c r="I13" s="621"/>
      <c r="J13" s="238">
        <v>239.77</v>
      </c>
    </row>
    <row r="14" spans="1:13" s="240" customFormat="1" ht="39" customHeight="1" x14ac:dyDescent="0.2">
      <c r="A14" s="646"/>
      <c r="B14" s="614"/>
      <c r="C14" s="621"/>
      <c r="D14" s="623"/>
      <c r="E14" s="79" t="s">
        <v>1939</v>
      </c>
      <c r="G14" s="79" t="s">
        <v>24</v>
      </c>
      <c r="H14" s="621"/>
      <c r="I14" s="621"/>
      <c r="J14" s="238">
        <v>168.48</v>
      </c>
    </row>
    <row r="15" spans="1:13" s="240" customFormat="1" ht="39" customHeight="1" x14ac:dyDescent="0.2">
      <c r="A15" s="646"/>
      <c r="B15" s="614"/>
      <c r="C15" s="621"/>
      <c r="D15" s="623"/>
      <c r="E15" s="79" t="s">
        <v>1263</v>
      </c>
      <c r="G15" s="79" t="s">
        <v>1876</v>
      </c>
      <c r="H15" s="621"/>
      <c r="I15" s="621"/>
      <c r="J15" s="47">
        <v>113.2</v>
      </c>
    </row>
    <row r="16" spans="1:13" s="240" customFormat="1" ht="39" customHeight="1" x14ac:dyDescent="0.2">
      <c r="A16" s="646"/>
      <c r="B16" s="614"/>
      <c r="C16" s="621"/>
      <c r="D16" s="623"/>
      <c r="E16" s="79" t="s">
        <v>1936</v>
      </c>
      <c r="G16" s="79" t="s">
        <v>1877</v>
      </c>
      <c r="H16" s="621"/>
      <c r="I16" s="621"/>
      <c r="J16" s="238">
        <v>948.77</v>
      </c>
    </row>
    <row r="17" spans="1:10" s="240" customFormat="1" ht="41.25" customHeight="1" x14ac:dyDescent="0.2">
      <c r="A17" s="646"/>
      <c r="B17" s="614"/>
      <c r="C17" s="621"/>
      <c r="D17" s="623"/>
      <c r="E17" s="79" t="s">
        <v>1099</v>
      </c>
      <c r="G17" s="72" t="s">
        <v>787</v>
      </c>
      <c r="H17" s="621"/>
      <c r="I17" s="621"/>
      <c r="J17" s="238">
        <v>102.05</v>
      </c>
    </row>
    <row r="18" spans="1:10" s="240" customFormat="1" ht="41.25" customHeight="1" x14ac:dyDescent="0.2">
      <c r="A18" s="646"/>
      <c r="B18" s="614"/>
      <c r="C18" s="621"/>
      <c r="D18" s="623"/>
      <c r="E18" s="79" t="s">
        <v>1937</v>
      </c>
      <c r="G18" s="72" t="s">
        <v>1257</v>
      </c>
      <c r="H18" s="621"/>
      <c r="I18" s="621"/>
      <c r="J18" s="238">
        <v>148.63999999999999</v>
      </c>
    </row>
    <row r="19" spans="1:10" s="240" customFormat="1" ht="41.25" customHeight="1" x14ac:dyDescent="0.2">
      <c r="A19" s="646"/>
      <c r="B19" s="614"/>
      <c r="C19" s="621"/>
      <c r="D19" s="623"/>
      <c r="E19" s="79" t="s">
        <v>729</v>
      </c>
      <c r="G19" s="79" t="s">
        <v>1878</v>
      </c>
      <c r="H19" s="621"/>
      <c r="I19" s="621"/>
      <c r="J19" s="238">
        <v>35.24</v>
      </c>
    </row>
    <row r="20" spans="1:10" s="240" customFormat="1" ht="41.25" customHeight="1" x14ac:dyDescent="0.2">
      <c r="A20" s="646"/>
      <c r="B20" s="614"/>
      <c r="C20" s="621"/>
      <c r="D20" s="623"/>
      <c r="E20" s="79" t="s">
        <v>1609</v>
      </c>
      <c r="G20" s="79" t="s">
        <v>1879</v>
      </c>
      <c r="H20" s="621"/>
      <c r="I20" s="621"/>
      <c r="J20" s="238">
        <v>47.06</v>
      </c>
    </row>
    <row r="21" spans="1:10" s="240" customFormat="1" ht="48" customHeight="1" x14ac:dyDescent="0.2">
      <c r="A21" s="646"/>
      <c r="B21" s="614"/>
      <c r="C21" s="621"/>
      <c r="D21" s="623"/>
      <c r="E21" s="79" t="s">
        <v>383</v>
      </c>
      <c r="G21" s="79" t="s">
        <v>1880</v>
      </c>
      <c r="H21" s="621"/>
      <c r="I21" s="621"/>
      <c r="J21" s="238">
        <v>46.77</v>
      </c>
    </row>
    <row r="22" spans="1:10" s="240" customFormat="1" ht="63" customHeight="1" x14ac:dyDescent="0.2">
      <c r="A22" s="646"/>
      <c r="B22" s="614"/>
      <c r="C22" s="621"/>
      <c r="D22" s="623"/>
      <c r="E22" s="79" t="s">
        <v>1951</v>
      </c>
      <c r="G22" s="79" t="s">
        <v>1881</v>
      </c>
      <c r="H22" s="621"/>
      <c r="I22" s="621"/>
      <c r="J22" s="238">
        <v>63.94</v>
      </c>
    </row>
    <row r="23" spans="1:10" s="240" customFormat="1" ht="48.75" customHeight="1" x14ac:dyDescent="0.2">
      <c r="A23" s="646"/>
      <c r="B23" s="614"/>
      <c r="C23" s="621"/>
      <c r="D23" s="623"/>
      <c r="E23" s="79" t="s">
        <v>1952</v>
      </c>
      <c r="G23" s="79" t="s">
        <v>1882</v>
      </c>
      <c r="H23" s="621"/>
      <c r="I23" s="621"/>
      <c r="J23" s="238">
        <v>118.21</v>
      </c>
    </row>
    <row r="24" spans="1:10" s="240" customFormat="1" ht="41.25" customHeight="1" x14ac:dyDescent="0.2">
      <c r="A24" s="646"/>
      <c r="B24" s="614"/>
      <c r="C24" s="621"/>
      <c r="D24" s="623"/>
      <c r="E24" s="79" t="s">
        <v>403</v>
      </c>
      <c r="G24" s="79" t="s">
        <v>1884</v>
      </c>
      <c r="H24" s="621"/>
      <c r="I24" s="621"/>
      <c r="J24" s="234">
        <v>337.65</v>
      </c>
    </row>
    <row r="25" spans="1:10" s="240" customFormat="1" ht="49.5" customHeight="1" x14ac:dyDescent="0.2">
      <c r="A25" s="646"/>
      <c r="B25" s="614"/>
      <c r="C25" s="621"/>
      <c r="D25" s="623"/>
      <c r="E25" s="79" t="s">
        <v>616</v>
      </c>
      <c r="G25" s="79" t="s">
        <v>1883</v>
      </c>
      <c r="H25" s="621"/>
      <c r="I25" s="621"/>
      <c r="J25" s="49">
        <v>783.7</v>
      </c>
    </row>
    <row r="26" spans="1:10" s="240" customFormat="1" ht="29.25" customHeight="1" x14ac:dyDescent="0.2">
      <c r="A26" s="647"/>
      <c r="B26" s="615"/>
      <c r="C26" s="612"/>
      <c r="D26" s="624"/>
      <c r="E26" s="74" t="s">
        <v>1176</v>
      </c>
      <c r="G26" s="79" t="s">
        <v>1885</v>
      </c>
      <c r="H26" s="612"/>
      <c r="I26" s="612"/>
      <c r="J26" s="51">
        <v>115.29</v>
      </c>
    </row>
    <row r="27" spans="1:10" s="240" customFormat="1" ht="38.25" customHeight="1" x14ac:dyDescent="0.2">
      <c r="A27" s="645">
        <v>2</v>
      </c>
      <c r="B27" s="613" t="s">
        <v>1621</v>
      </c>
      <c r="C27" s="611" t="s">
        <v>1929</v>
      </c>
      <c r="D27" s="622" t="s">
        <v>1852</v>
      </c>
      <c r="E27" s="622" t="s">
        <v>917</v>
      </c>
      <c r="F27" s="613" t="s">
        <v>3361</v>
      </c>
      <c r="G27" s="79" t="s">
        <v>2810</v>
      </c>
      <c r="H27" s="611" t="s">
        <v>543</v>
      </c>
      <c r="I27" s="611" t="s">
        <v>962</v>
      </c>
      <c r="J27" s="244" t="s">
        <v>1957</v>
      </c>
    </row>
    <row r="28" spans="1:10" s="240" customFormat="1" ht="39" customHeight="1" x14ac:dyDescent="0.2">
      <c r="A28" s="646"/>
      <c r="B28" s="614"/>
      <c r="C28" s="621"/>
      <c r="D28" s="623"/>
      <c r="E28" s="624"/>
      <c r="F28" s="614"/>
      <c r="G28" s="79" t="s">
        <v>1930</v>
      </c>
      <c r="H28" s="621"/>
      <c r="I28" s="621"/>
      <c r="J28" s="238">
        <v>860.88</v>
      </c>
    </row>
    <row r="29" spans="1:10" s="240" customFormat="1" ht="123.75" customHeight="1" x14ac:dyDescent="0.2">
      <c r="A29" s="647"/>
      <c r="B29" s="615"/>
      <c r="C29" s="612"/>
      <c r="D29" s="624"/>
      <c r="E29" s="79" t="s">
        <v>1598</v>
      </c>
      <c r="F29" s="615"/>
      <c r="G29" s="79" t="s">
        <v>1931</v>
      </c>
      <c r="H29" s="612"/>
      <c r="I29" s="612"/>
      <c r="J29" s="234">
        <v>2864.28</v>
      </c>
    </row>
    <row r="30" spans="1:10" s="240" customFormat="1" ht="40.5" customHeight="1" x14ac:dyDescent="0.2">
      <c r="A30" s="639">
        <v>3</v>
      </c>
      <c r="B30" s="611" t="s">
        <v>2316</v>
      </c>
      <c r="C30" s="611" t="s">
        <v>1942</v>
      </c>
      <c r="D30" s="622" t="s">
        <v>1852</v>
      </c>
      <c r="E30" s="622" t="s">
        <v>1963</v>
      </c>
      <c r="F30" s="616" t="s">
        <v>3361</v>
      </c>
      <c r="G30" s="79" t="s">
        <v>2812</v>
      </c>
      <c r="H30" s="611" t="s">
        <v>543</v>
      </c>
      <c r="I30" s="611" t="s">
        <v>962</v>
      </c>
      <c r="J30" s="85" t="s">
        <v>1924</v>
      </c>
    </row>
    <row r="31" spans="1:10" s="240" customFormat="1" ht="51" customHeight="1" x14ac:dyDescent="0.2">
      <c r="A31" s="640"/>
      <c r="B31" s="621"/>
      <c r="C31" s="621"/>
      <c r="D31" s="623"/>
      <c r="E31" s="624"/>
      <c r="F31" s="616"/>
      <c r="G31" s="79" t="s">
        <v>1911</v>
      </c>
      <c r="H31" s="621"/>
      <c r="I31" s="621"/>
      <c r="J31" s="238">
        <v>543.59</v>
      </c>
    </row>
    <row r="32" spans="1:10" s="240" customFormat="1" ht="149.25" customHeight="1" x14ac:dyDescent="0.2">
      <c r="A32" s="640"/>
      <c r="B32" s="621"/>
      <c r="C32" s="621"/>
      <c r="D32" s="623"/>
      <c r="E32" s="79" t="s">
        <v>1925</v>
      </c>
      <c r="F32" s="616"/>
      <c r="G32" s="79" t="s">
        <v>2301</v>
      </c>
      <c r="H32" s="621"/>
      <c r="I32" s="621"/>
      <c r="J32" s="238">
        <v>838.11</v>
      </c>
    </row>
    <row r="33" spans="1:10" s="240" customFormat="1" ht="39.75" customHeight="1" x14ac:dyDescent="0.2">
      <c r="A33" s="640"/>
      <c r="B33" s="621"/>
      <c r="C33" s="621"/>
      <c r="D33" s="623"/>
      <c r="E33" s="79" t="s">
        <v>615</v>
      </c>
      <c r="F33" s="616"/>
      <c r="G33" s="79" t="s">
        <v>1914</v>
      </c>
      <c r="H33" s="621"/>
      <c r="I33" s="621"/>
      <c r="J33" s="238">
        <v>632.99</v>
      </c>
    </row>
    <row r="34" spans="1:10" s="240" customFormat="1" ht="36.75" customHeight="1" x14ac:dyDescent="0.2">
      <c r="A34" s="640"/>
      <c r="B34" s="621"/>
      <c r="C34" s="621"/>
      <c r="D34" s="623"/>
      <c r="E34" s="79" t="s">
        <v>995</v>
      </c>
      <c r="F34" s="616"/>
      <c r="G34" s="79" t="s">
        <v>1912</v>
      </c>
      <c r="H34" s="621"/>
      <c r="I34" s="621"/>
      <c r="J34" s="238">
        <v>148.37</v>
      </c>
    </row>
    <row r="35" spans="1:10" s="240" customFormat="1" ht="37.5" customHeight="1" x14ac:dyDescent="0.2">
      <c r="A35" s="640"/>
      <c r="B35" s="621"/>
      <c r="C35" s="621"/>
      <c r="D35" s="623"/>
      <c r="E35" s="79" t="s">
        <v>1953</v>
      </c>
      <c r="F35" s="616"/>
      <c r="G35" s="79" t="s">
        <v>1913</v>
      </c>
      <c r="H35" s="621"/>
      <c r="I35" s="621"/>
      <c r="J35" s="238">
        <v>160.63999999999999</v>
      </c>
    </row>
    <row r="36" spans="1:10" s="240" customFormat="1" ht="36" customHeight="1" x14ac:dyDescent="0.2">
      <c r="A36" s="640"/>
      <c r="B36" s="621"/>
      <c r="C36" s="621"/>
      <c r="D36" s="623"/>
      <c r="E36" s="79" t="s">
        <v>1926</v>
      </c>
      <c r="F36" s="616"/>
      <c r="G36" s="79" t="s">
        <v>1927</v>
      </c>
      <c r="H36" s="621"/>
      <c r="I36" s="621"/>
      <c r="J36" s="238">
        <v>361.49</v>
      </c>
    </row>
    <row r="37" spans="1:10" s="240" customFormat="1" ht="30" customHeight="1" x14ac:dyDescent="0.2">
      <c r="A37" s="640"/>
      <c r="B37" s="621"/>
      <c r="C37" s="621"/>
      <c r="D37" s="623"/>
      <c r="E37" s="74" t="s">
        <v>21</v>
      </c>
      <c r="F37" s="616"/>
      <c r="G37" s="79" t="s">
        <v>1061</v>
      </c>
      <c r="H37" s="621"/>
      <c r="I37" s="621"/>
      <c r="J37" s="51">
        <v>73.86</v>
      </c>
    </row>
    <row r="38" spans="1:10" s="240" customFormat="1" ht="27" customHeight="1" x14ac:dyDescent="0.2">
      <c r="A38" s="640"/>
      <c r="B38" s="621"/>
      <c r="C38" s="621"/>
      <c r="D38" s="623"/>
      <c r="E38" s="74" t="s">
        <v>302</v>
      </c>
      <c r="F38" s="616"/>
      <c r="G38" s="79" t="s">
        <v>1915</v>
      </c>
      <c r="H38" s="621"/>
      <c r="I38" s="621"/>
      <c r="J38" s="51">
        <v>212.14</v>
      </c>
    </row>
    <row r="39" spans="1:10" s="240" customFormat="1" ht="174" customHeight="1" x14ac:dyDescent="0.2">
      <c r="A39" s="641"/>
      <c r="B39" s="612"/>
      <c r="C39" s="612"/>
      <c r="D39" s="624"/>
      <c r="E39" s="74" t="s">
        <v>302</v>
      </c>
      <c r="F39" s="616"/>
      <c r="G39" s="79" t="s">
        <v>2725</v>
      </c>
      <c r="H39" s="612"/>
      <c r="I39" s="612"/>
      <c r="J39" s="51">
        <v>2034.12</v>
      </c>
    </row>
    <row r="40" spans="1:10" s="240" customFormat="1" ht="36.75" customHeight="1" x14ac:dyDescent="0.2">
      <c r="A40" s="645">
        <v>4</v>
      </c>
      <c r="B40" s="611" t="s">
        <v>1490</v>
      </c>
      <c r="C40" s="611" t="s">
        <v>1916</v>
      </c>
      <c r="D40" s="622" t="s">
        <v>1852</v>
      </c>
      <c r="E40" s="622" t="s">
        <v>201</v>
      </c>
      <c r="F40" s="616" t="s">
        <v>3361</v>
      </c>
      <c r="G40" s="79" t="s">
        <v>2813</v>
      </c>
      <c r="H40" s="611" t="s">
        <v>543</v>
      </c>
      <c r="I40" s="611" t="s">
        <v>962</v>
      </c>
      <c r="J40" s="244" t="s">
        <v>1958</v>
      </c>
    </row>
    <row r="41" spans="1:10" s="240" customFormat="1" ht="100.5" customHeight="1" x14ac:dyDescent="0.2">
      <c r="A41" s="646"/>
      <c r="B41" s="621"/>
      <c r="C41" s="621"/>
      <c r="D41" s="623"/>
      <c r="E41" s="624"/>
      <c r="F41" s="616"/>
      <c r="G41" s="79" t="s">
        <v>2300</v>
      </c>
      <c r="H41" s="621"/>
      <c r="I41" s="621"/>
      <c r="J41" s="238">
        <f>1165.07+28.16</f>
        <v>1193.23</v>
      </c>
    </row>
    <row r="42" spans="1:10" s="240" customFormat="1" ht="42" customHeight="1" x14ac:dyDescent="0.2">
      <c r="A42" s="646"/>
      <c r="B42" s="621"/>
      <c r="C42" s="621"/>
      <c r="D42" s="623"/>
      <c r="E42" s="79" t="s">
        <v>1919</v>
      </c>
      <c r="F42" s="616"/>
      <c r="G42" s="79" t="s">
        <v>1917</v>
      </c>
      <c r="H42" s="621"/>
      <c r="I42" s="621"/>
      <c r="J42" s="234">
        <v>616.22</v>
      </c>
    </row>
    <row r="43" spans="1:10" s="240" customFormat="1" ht="41.25" customHeight="1" x14ac:dyDescent="0.2">
      <c r="A43" s="646"/>
      <c r="B43" s="621"/>
      <c r="C43" s="621"/>
      <c r="D43" s="623"/>
      <c r="E43" s="79" t="s">
        <v>1950</v>
      </c>
      <c r="F43" s="616"/>
      <c r="G43" s="79" t="s">
        <v>1920</v>
      </c>
      <c r="H43" s="621"/>
      <c r="I43" s="621"/>
      <c r="J43" s="234">
        <v>76.239999999999995</v>
      </c>
    </row>
    <row r="44" spans="1:10" s="240" customFormat="1" ht="39" customHeight="1" x14ac:dyDescent="0.2">
      <c r="A44" s="646"/>
      <c r="B44" s="621"/>
      <c r="C44" s="621"/>
      <c r="D44" s="623"/>
      <c r="E44" s="79" t="s">
        <v>40</v>
      </c>
      <c r="F44" s="616"/>
      <c r="G44" s="79" t="s">
        <v>1921</v>
      </c>
      <c r="H44" s="621"/>
      <c r="I44" s="621"/>
      <c r="J44" s="234">
        <v>1889.59</v>
      </c>
    </row>
    <row r="45" spans="1:10" s="240" customFormat="1" ht="39" customHeight="1" x14ac:dyDescent="0.2">
      <c r="A45" s="646"/>
      <c r="B45" s="621"/>
      <c r="C45" s="621"/>
      <c r="D45" s="623"/>
      <c r="E45" s="79" t="s">
        <v>804</v>
      </c>
      <c r="F45" s="616"/>
      <c r="G45" s="79" t="s">
        <v>1932</v>
      </c>
      <c r="H45" s="621"/>
      <c r="I45" s="621"/>
      <c r="J45" s="234">
        <f>383.37+92.98</f>
        <v>476.35</v>
      </c>
    </row>
    <row r="46" spans="1:10" s="240" customFormat="1" ht="64.5" customHeight="1" x14ac:dyDescent="0.2">
      <c r="A46" s="647"/>
      <c r="B46" s="612"/>
      <c r="C46" s="612"/>
      <c r="D46" s="624"/>
      <c r="E46" s="79" t="s">
        <v>1918</v>
      </c>
      <c r="F46" s="616"/>
      <c r="G46" s="79" t="s">
        <v>1949</v>
      </c>
      <c r="H46" s="612"/>
      <c r="I46" s="612"/>
      <c r="J46" s="234">
        <v>1179.07</v>
      </c>
    </row>
    <row r="47" spans="1:10" s="311" customFormat="1" ht="52.5" customHeight="1" x14ac:dyDescent="0.2">
      <c r="A47" s="645">
        <v>5</v>
      </c>
      <c r="B47" s="613" t="s">
        <v>175</v>
      </c>
      <c r="C47" s="611" t="s">
        <v>1873</v>
      </c>
      <c r="D47" s="622" t="s">
        <v>1852</v>
      </c>
      <c r="E47" s="639" t="s">
        <v>1961</v>
      </c>
      <c r="F47" s="616" t="s">
        <v>3361</v>
      </c>
      <c r="G47" s="79" t="s">
        <v>2814</v>
      </c>
      <c r="H47" s="611" t="s">
        <v>543</v>
      </c>
      <c r="I47" s="611" t="s">
        <v>962</v>
      </c>
      <c r="J47" s="245" t="s">
        <v>1853</v>
      </c>
    </row>
    <row r="48" spans="1:10" s="311" customFormat="1" ht="28.5" customHeight="1" x14ac:dyDescent="0.2">
      <c r="A48" s="646"/>
      <c r="B48" s="614"/>
      <c r="C48" s="621"/>
      <c r="D48" s="623"/>
      <c r="E48" s="640"/>
      <c r="F48" s="616"/>
      <c r="G48" s="79" t="s">
        <v>309</v>
      </c>
      <c r="H48" s="621"/>
      <c r="I48" s="621"/>
      <c r="J48" s="312">
        <v>1787.83</v>
      </c>
    </row>
    <row r="49" spans="1:10" s="311" customFormat="1" ht="28.5" customHeight="1" x14ac:dyDescent="0.2">
      <c r="A49" s="646"/>
      <c r="B49" s="614"/>
      <c r="C49" s="621"/>
      <c r="D49" s="623"/>
      <c r="E49" s="640"/>
      <c r="F49" s="616"/>
      <c r="G49" s="79" t="s">
        <v>509</v>
      </c>
      <c r="H49" s="621"/>
      <c r="I49" s="621"/>
      <c r="J49" s="312">
        <f>419.506+297.21+177.564</f>
        <v>894.27999999999986</v>
      </c>
    </row>
    <row r="50" spans="1:10" s="311" customFormat="1" ht="28.5" customHeight="1" x14ac:dyDescent="0.2">
      <c r="A50" s="646"/>
      <c r="B50" s="614"/>
      <c r="C50" s="621"/>
      <c r="D50" s="623"/>
      <c r="E50" s="640"/>
      <c r="F50" s="616"/>
      <c r="G50" s="79" t="s">
        <v>1854</v>
      </c>
      <c r="H50" s="621"/>
      <c r="I50" s="621"/>
      <c r="J50" s="312">
        <v>1158.56</v>
      </c>
    </row>
    <row r="51" spans="1:10" s="311" customFormat="1" ht="28.5" customHeight="1" x14ac:dyDescent="0.2">
      <c r="A51" s="646"/>
      <c r="B51" s="614"/>
      <c r="C51" s="621"/>
      <c r="D51" s="623"/>
      <c r="E51" s="640"/>
      <c r="F51" s="616"/>
      <c r="G51" s="79" t="s">
        <v>1855</v>
      </c>
      <c r="H51" s="621"/>
      <c r="I51" s="621"/>
      <c r="J51" s="312">
        <f>126.03+246.728</f>
        <v>372.75800000000004</v>
      </c>
    </row>
    <row r="52" spans="1:10" s="311" customFormat="1" ht="28.5" customHeight="1" x14ac:dyDescent="0.2">
      <c r="A52" s="646"/>
      <c r="B52" s="614"/>
      <c r="C52" s="621"/>
      <c r="D52" s="623"/>
      <c r="E52" s="640"/>
      <c r="F52" s="616"/>
      <c r="G52" s="79" t="s">
        <v>1856</v>
      </c>
      <c r="H52" s="621"/>
      <c r="I52" s="621"/>
      <c r="J52" s="312">
        <v>421.81</v>
      </c>
    </row>
    <row r="53" spans="1:10" s="311" customFormat="1" ht="28.5" customHeight="1" x14ac:dyDescent="0.2">
      <c r="A53" s="646"/>
      <c r="B53" s="614"/>
      <c r="C53" s="621"/>
      <c r="D53" s="623"/>
      <c r="E53" s="640"/>
      <c r="F53" s="616"/>
      <c r="G53" s="79" t="s">
        <v>1857</v>
      </c>
      <c r="H53" s="621"/>
      <c r="I53" s="621"/>
      <c r="J53" s="312">
        <v>917.46199999999999</v>
      </c>
    </row>
    <row r="54" spans="1:10" s="311" customFormat="1" ht="28.5" customHeight="1" x14ac:dyDescent="0.2">
      <c r="A54" s="646"/>
      <c r="B54" s="614"/>
      <c r="C54" s="621"/>
      <c r="D54" s="623"/>
      <c r="E54" s="640"/>
      <c r="F54" s="616"/>
      <c r="G54" s="79" t="s">
        <v>1858</v>
      </c>
      <c r="H54" s="621"/>
      <c r="I54" s="621"/>
      <c r="J54" s="312">
        <v>1752.4</v>
      </c>
    </row>
    <row r="55" spans="1:10" s="311" customFormat="1" ht="28.5" customHeight="1" x14ac:dyDescent="0.2">
      <c r="A55" s="646"/>
      <c r="B55" s="614"/>
      <c r="C55" s="621"/>
      <c r="D55" s="623"/>
      <c r="E55" s="640"/>
      <c r="F55" s="616"/>
      <c r="G55" s="79" t="s">
        <v>994</v>
      </c>
      <c r="H55" s="621"/>
      <c r="I55" s="621"/>
      <c r="J55" s="312">
        <v>281.40300000000002</v>
      </c>
    </row>
    <row r="56" spans="1:10" s="311" customFormat="1" ht="28.5" customHeight="1" x14ac:dyDescent="0.2">
      <c r="A56" s="646"/>
      <c r="B56" s="614"/>
      <c r="C56" s="621"/>
      <c r="D56" s="623"/>
      <c r="E56" s="640"/>
      <c r="F56" s="616"/>
      <c r="G56" s="79" t="s">
        <v>1859</v>
      </c>
      <c r="H56" s="621"/>
      <c r="I56" s="621"/>
      <c r="J56" s="312">
        <v>768.64</v>
      </c>
    </row>
    <row r="57" spans="1:10" s="311" customFormat="1" ht="28.5" customHeight="1" x14ac:dyDescent="0.2">
      <c r="A57" s="646"/>
      <c r="B57" s="614"/>
      <c r="C57" s="621"/>
      <c r="D57" s="623"/>
      <c r="E57" s="640"/>
      <c r="F57" s="616"/>
      <c r="G57" s="79" t="s">
        <v>1860</v>
      </c>
      <c r="H57" s="621"/>
      <c r="I57" s="621"/>
      <c r="J57" s="312">
        <v>894.49099999999999</v>
      </c>
    </row>
    <row r="58" spans="1:10" s="311" customFormat="1" ht="28.5" customHeight="1" x14ac:dyDescent="0.2">
      <c r="A58" s="646"/>
      <c r="B58" s="614"/>
      <c r="C58" s="621"/>
      <c r="D58" s="623"/>
      <c r="E58" s="640"/>
      <c r="F58" s="616"/>
      <c r="G58" s="79" t="s">
        <v>1122</v>
      </c>
      <c r="H58" s="621"/>
      <c r="I58" s="621"/>
      <c r="J58" s="312">
        <v>933.279</v>
      </c>
    </row>
    <row r="59" spans="1:10" s="311" customFormat="1" ht="28.5" customHeight="1" x14ac:dyDescent="0.2">
      <c r="A59" s="646"/>
      <c r="B59" s="614"/>
      <c r="C59" s="621"/>
      <c r="D59" s="623"/>
      <c r="E59" s="640"/>
      <c r="F59" s="616"/>
      <c r="G59" s="79" t="s">
        <v>1861</v>
      </c>
      <c r="H59" s="621"/>
      <c r="I59" s="621"/>
      <c r="J59" s="312">
        <v>742.28499999999997</v>
      </c>
    </row>
    <row r="60" spans="1:10" s="311" customFormat="1" ht="28.5" customHeight="1" x14ac:dyDescent="0.2">
      <c r="A60" s="646"/>
      <c r="B60" s="614"/>
      <c r="C60" s="621"/>
      <c r="D60" s="623"/>
      <c r="E60" s="640"/>
      <c r="F60" s="616"/>
      <c r="G60" s="79" t="s">
        <v>1862</v>
      </c>
      <c r="H60" s="621"/>
      <c r="I60" s="621"/>
      <c r="J60" s="312">
        <v>905.65700000000004</v>
      </c>
    </row>
    <row r="61" spans="1:10" s="311" customFormat="1" ht="28.5" customHeight="1" x14ac:dyDescent="0.2">
      <c r="A61" s="646"/>
      <c r="B61" s="614"/>
      <c r="C61" s="621"/>
      <c r="D61" s="623"/>
      <c r="E61" s="640"/>
      <c r="F61" s="616"/>
      <c r="G61" s="79" t="s">
        <v>1863</v>
      </c>
      <c r="H61" s="621"/>
      <c r="I61" s="621"/>
      <c r="J61" s="312">
        <v>870.27300000000002</v>
      </c>
    </row>
    <row r="62" spans="1:10" s="311" customFormat="1" ht="15.75" customHeight="1" x14ac:dyDescent="0.2">
      <c r="A62" s="646"/>
      <c r="B62" s="614"/>
      <c r="C62" s="621"/>
      <c r="D62" s="623"/>
      <c r="E62" s="640"/>
      <c r="F62" s="616"/>
      <c r="G62" s="79" t="s">
        <v>1864</v>
      </c>
      <c r="H62" s="621"/>
      <c r="I62" s="621"/>
      <c r="J62" s="312">
        <v>665.59</v>
      </c>
    </row>
    <row r="63" spans="1:10" s="311" customFormat="1" ht="27.75" customHeight="1" x14ac:dyDescent="0.2">
      <c r="A63" s="646"/>
      <c r="B63" s="614"/>
      <c r="C63" s="621"/>
      <c r="D63" s="623"/>
      <c r="E63" s="640"/>
      <c r="F63" s="616"/>
      <c r="G63" s="79" t="s">
        <v>1865</v>
      </c>
      <c r="H63" s="621"/>
      <c r="I63" s="621"/>
      <c r="J63" s="312">
        <v>70.709999999999994</v>
      </c>
    </row>
    <row r="64" spans="1:10" s="311" customFormat="1" ht="28.5" customHeight="1" x14ac:dyDescent="0.2">
      <c r="A64" s="646"/>
      <c r="B64" s="614"/>
      <c r="C64" s="621"/>
      <c r="D64" s="623"/>
      <c r="E64" s="640"/>
      <c r="F64" s="616"/>
      <c r="G64" s="79" t="s">
        <v>1866</v>
      </c>
      <c r="H64" s="621"/>
      <c r="I64" s="621"/>
      <c r="J64" s="312">
        <v>51.862000000000002</v>
      </c>
    </row>
    <row r="65" spans="1:10" s="311" customFormat="1" ht="25.5" customHeight="1" x14ac:dyDescent="0.2">
      <c r="A65" s="646"/>
      <c r="B65" s="614"/>
      <c r="C65" s="621"/>
      <c r="D65" s="623"/>
      <c r="E65" s="640"/>
      <c r="F65" s="616"/>
      <c r="G65" s="79" t="s">
        <v>1867</v>
      </c>
      <c r="H65" s="621"/>
      <c r="I65" s="621"/>
      <c r="J65" s="312">
        <v>63.906999999999996</v>
      </c>
    </row>
    <row r="66" spans="1:10" s="311" customFormat="1" ht="51.75" customHeight="1" x14ac:dyDescent="0.2">
      <c r="A66" s="646"/>
      <c r="B66" s="614"/>
      <c r="C66" s="621"/>
      <c r="D66" s="623"/>
      <c r="E66" s="640"/>
      <c r="F66" s="616"/>
      <c r="G66" s="79" t="s">
        <v>1868</v>
      </c>
      <c r="H66" s="621"/>
      <c r="I66" s="621"/>
      <c r="J66" s="312">
        <v>234.63900000000001</v>
      </c>
    </row>
    <row r="67" spans="1:10" s="311" customFormat="1" ht="13.5" customHeight="1" x14ac:dyDescent="0.2">
      <c r="A67" s="646"/>
      <c r="B67" s="614"/>
      <c r="C67" s="621"/>
      <c r="D67" s="623"/>
      <c r="E67" s="640"/>
      <c r="F67" s="616"/>
      <c r="G67" s="79" t="s">
        <v>1869</v>
      </c>
      <c r="H67" s="621"/>
      <c r="I67" s="621"/>
      <c r="J67" s="312">
        <v>48.04</v>
      </c>
    </row>
    <row r="68" spans="1:10" s="311" customFormat="1" ht="24" customHeight="1" x14ac:dyDescent="0.2">
      <c r="A68" s="646"/>
      <c r="B68" s="614"/>
      <c r="C68" s="621"/>
      <c r="D68" s="623"/>
      <c r="E68" s="640"/>
      <c r="F68" s="616"/>
      <c r="G68" s="79" t="s">
        <v>1870</v>
      </c>
      <c r="H68" s="621"/>
      <c r="I68" s="621"/>
      <c r="J68" s="312">
        <v>49.57</v>
      </c>
    </row>
    <row r="69" spans="1:10" s="311" customFormat="1" ht="26.25" customHeight="1" x14ac:dyDescent="0.2">
      <c r="A69" s="646"/>
      <c r="B69" s="614"/>
      <c r="C69" s="621"/>
      <c r="D69" s="623"/>
      <c r="E69" s="640"/>
      <c r="F69" s="616"/>
      <c r="G69" s="79" t="s">
        <v>1871</v>
      </c>
      <c r="H69" s="621"/>
      <c r="I69" s="621"/>
      <c r="J69" s="312">
        <v>39.15</v>
      </c>
    </row>
    <row r="70" spans="1:10" s="311" customFormat="1" ht="15" customHeight="1" x14ac:dyDescent="0.2">
      <c r="A70" s="647"/>
      <c r="B70" s="614"/>
      <c r="C70" s="621"/>
      <c r="D70" s="624"/>
      <c r="E70" s="641"/>
      <c r="F70" s="616"/>
      <c r="G70" s="79" t="s">
        <v>1872</v>
      </c>
      <c r="H70" s="612"/>
      <c r="I70" s="612"/>
      <c r="J70" s="312">
        <v>175.22</v>
      </c>
    </row>
    <row r="71" spans="1:10" s="153" customFormat="1" ht="101.25" customHeight="1" x14ac:dyDescent="0.2">
      <c r="A71" s="152">
        <v>6</v>
      </c>
      <c r="B71" s="455" t="s">
        <v>1211</v>
      </c>
      <c r="C71" s="460" t="s">
        <v>2835</v>
      </c>
      <c r="D71" s="492" t="s">
        <v>2819</v>
      </c>
      <c r="E71" s="74" t="s">
        <v>531</v>
      </c>
      <c r="F71" s="466" t="s">
        <v>3361</v>
      </c>
      <c r="G71" s="79" t="s">
        <v>2836</v>
      </c>
      <c r="H71" s="151" t="s">
        <v>1610</v>
      </c>
      <c r="I71" s="151" t="s">
        <v>659</v>
      </c>
      <c r="J71" s="58">
        <v>5</v>
      </c>
    </row>
    <row r="72" spans="1:10" s="153" customFormat="1" ht="102.75" customHeight="1" x14ac:dyDescent="0.2">
      <c r="A72" s="272">
        <v>7</v>
      </c>
      <c r="B72" s="455" t="s">
        <v>1411</v>
      </c>
      <c r="C72" s="460" t="s">
        <v>2838</v>
      </c>
      <c r="D72" s="492" t="s">
        <v>2819</v>
      </c>
      <c r="E72" s="74" t="s">
        <v>535</v>
      </c>
      <c r="F72" s="466" t="s">
        <v>3361</v>
      </c>
      <c r="G72" s="79" t="s">
        <v>2826</v>
      </c>
      <c r="H72" s="151" t="s">
        <v>1610</v>
      </c>
      <c r="I72" s="151" t="s">
        <v>2341</v>
      </c>
      <c r="J72" s="58">
        <v>9</v>
      </c>
    </row>
    <row r="73" spans="1:10" s="153" customFormat="1" ht="102.75" customHeight="1" x14ac:dyDescent="0.2">
      <c r="A73" s="272">
        <v>8</v>
      </c>
      <c r="B73" s="455" t="s">
        <v>1412</v>
      </c>
      <c r="C73" s="460" t="s">
        <v>2822</v>
      </c>
      <c r="D73" s="492" t="s">
        <v>2819</v>
      </c>
      <c r="E73" s="74" t="s">
        <v>641</v>
      </c>
      <c r="F73" s="466" t="s">
        <v>3361</v>
      </c>
      <c r="G73" s="79" t="s">
        <v>2823</v>
      </c>
      <c r="H73" s="151" t="s">
        <v>1610</v>
      </c>
      <c r="I73" s="151" t="s">
        <v>2352</v>
      </c>
      <c r="J73" s="58">
        <v>92</v>
      </c>
    </row>
    <row r="74" spans="1:10" s="153" customFormat="1" ht="101.25" customHeight="1" x14ac:dyDescent="0.2">
      <c r="A74" s="272">
        <v>9</v>
      </c>
      <c r="B74" s="455" t="s">
        <v>2818</v>
      </c>
      <c r="C74" s="460" t="s">
        <v>2828</v>
      </c>
      <c r="D74" s="492" t="s">
        <v>2819</v>
      </c>
      <c r="E74" s="79"/>
      <c r="F74" s="466" t="s">
        <v>3361</v>
      </c>
      <c r="G74" s="79" t="s">
        <v>2829</v>
      </c>
      <c r="H74" s="151" t="s">
        <v>1610</v>
      </c>
      <c r="I74" s="151" t="s">
        <v>258</v>
      </c>
      <c r="J74" s="49">
        <v>5</v>
      </c>
    </row>
    <row r="75" spans="1:10" s="191" customFormat="1" ht="64.5" customHeight="1" x14ac:dyDescent="0.2">
      <c r="A75" s="272">
        <v>10</v>
      </c>
      <c r="B75" s="455" t="s">
        <v>2820</v>
      </c>
      <c r="C75" s="476" t="s">
        <v>2885</v>
      </c>
      <c r="D75" s="492" t="s">
        <v>2819</v>
      </c>
      <c r="E75" s="79"/>
      <c r="F75" s="466" t="s">
        <v>3361</v>
      </c>
      <c r="G75" s="79" t="s">
        <v>2830</v>
      </c>
      <c r="H75" s="190" t="s">
        <v>1610</v>
      </c>
      <c r="I75" s="190" t="s">
        <v>2821</v>
      </c>
      <c r="J75" s="49">
        <v>82</v>
      </c>
    </row>
    <row r="76" spans="1:10" s="153" customFormat="1" ht="105" customHeight="1" x14ac:dyDescent="0.2">
      <c r="A76" s="272">
        <v>11</v>
      </c>
      <c r="B76" s="455" t="s">
        <v>2824</v>
      </c>
      <c r="C76" s="460" t="s">
        <v>2834</v>
      </c>
      <c r="D76" s="492" t="s">
        <v>2819</v>
      </c>
      <c r="E76" s="79"/>
      <c r="F76" s="466" t="s">
        <v>3361</v>
      </c>
      <c r="G76" s="79" t="s">
        <v>2825</v>
      </c>
      <c r="H76" s="151" t="s">
        <v>1610</v>
      </c>
      <c r="I76" s="151" t="s">
        <v>2346</v>
      </c>
      <c r="J76" s="49">
        <v>5</v>
      </c>
    </row>
    <row r="77" spans="1:10" s="160" customFormat="1" ht="101.25" customHeight="1" x14ac:dyDescent="0.2">
      <c r="A77" s="272">
        <v>12</v>
      </c>
      <c r="B77" s="455" t="s">
        <v>2831</v>
      </c>
      <c r="C77" s="460" t="s">
        <v>2865</v>
      </c>
      <c r="D77" s="492" t="s">
        <v>2819</v>
      </c>
      <c r="E77" s="79"/>
      <c r="F77" s="466" t="s">
        <v>3361</v>
      </c>
      <c r="G77" s="79" t="s">
        <v>2832</v>
      </c>
      <c r="H77" s="159" t="s">
        <v>1610</v>
      </c>
      <c r="I77" s="159" t="s">
        <v>2833</v>
      </c>
      <c r="J77" s="49">
        <v>5</v>
      </c>
    </row>
    <row r="78" spans="1:10" s="240" customFormat="1" ht="72.75" customHeight="1" x14ac:dyDescent="0.2">
      <c r="A78" s="645">
        <v>13</v>
      </c>
      <c r="B78" s="613" t="s">
        <v>340</v>
      </c>
      <c r="C78" s="611" t="s">
        <v>1910</v>
      </c>
      <c r="D78" s="642" t="s">
        <v>1852</v>
      </c>
      <c r="E78" s="651" t="s">
        <v>1933</v>
      </c>
      <c r="F78" s="614" t="s">
        <v>3361</v>
      </c>
      <c r="G78" s="79" t="s">
        <v>2815</v>
      </c>
      <c r="H78" s="611" t="s">
        <v>543</v>
      </c>
      <c r="I78" s="639" t="s">
        <v>962</v>
      </c>
      <c r="J78" s="245" t="s">
        <v>1959</v>
      </c>
    </row>
    <row r="79" spans="1:10" s="240" customFormat="1" ht="72.75" customHeight="1" x14ac:dyDescent="0.2">
      <c r="A79" s="646"/>
      <c r="B79" s="614"/>
      <c r="C79" s="621"/>
      <c r="D79" s="643"/>
      <c r="E79" s="652"/>
      <c r="F79" s="614"/>
      <c r="G79" s="79" t="s">
        <v>1907</v>
      </c>
      <c r="H79" s="621"/>
      <c r="I79" s="640"/>
      <c r="J79" s="53">
        <v>671.21</v>
      </c>
    </row>
    <row r="80" spans="1:10" s="240" customFormat="1" ht="72.75" customHeight="1" x14ac:dyDescent="0.2">
      <c r="A80" s="646"/>
      <c r="B80" s="614"/>
      <c r="C80" s="621"/>
      <c r="D80" s="643"/>
      <c r="E80" s="652"/>
      <c r="F80" s="614"/>
      <c r="G80" s="79" t="s">
        <v>1908</v>
      </c>
      <c r="H80" s="621"/>
      <c r="I80" s="640"/>
      <c r="J80" s="53">
        <v>700.56</v>
      </c>
    </row>
    <row r="81" spans="1:10" s="240" customFormat="1" ht="72.75" customHeight="1" x14ac:dyDescent="0.2">
      <c r="A81" s="647"/>
      <c r="B81" s="615"/>
      <c r="C81" s="612"/>
      <c r="D81" s="644"/>
      <c r="E81" s="653"/>
      <c r="F81" s="614"/>
      <c r="G81" s="79" t="s">
        <v>1909</v>
      </c>
      <c r="H81" s="612"/>
      <c r="I81" s="641"/>
      <c r="J81" s="53">
        <v>822.52</v>
      </c>
    </row>
    <row r="82" spans="1:10" s="341" customFormat="1" ht="280.5" customHeight="1" x14ac:dyDescent="0.2">
      <c r="A82" s="338">
        <v>14</v>
      </c>
      <c r="B82" s="455" t="s">
        <v>458</v>
      </c>
      <c r="C82" s="460" t="s">
        <v>3317</v>
      </c>
      <c r="D82" s="488" t="s">
        <v>1345</v>
      </c>
      <c r="E82" s="74" t="s">
        <v>3096</v>
      </c>
      <c r="F82" s="466"/>
      <c r="G82" s="74" t="s">
        <v>3097</v>
      </c>
      <c r="H82" s="336" t="s">
        <v>543</v>
      </c>
      <c r="I82" s="336" t="s">
        <v>962</v>
      </c>
      <c r="J82" s="60">
        <v>1101</v>
      </c>
    </row>
    <row r="83" spans="1:10" s="240" customFormat="1" ht="127.5" customHeight="1" x14ac:dyDescent="0.2">
      <c r="A83" s="238">
        <v>15</v>
      </c>
      <c r="B83" s="455" t="s">
        <v>2681</v>
      </c>
      <c r="C83" s="464" t="s">
        <v>1954</v>
      </c>
      <c r="D83" s="488" t="s">
        <v>1220</v>
      </c>
      <c r="E83" s="74" t="s">
        <v>1219</v>
      </c>
      <c r="F83" s="466" t="s">
        <v>3361</v>
      </c>
      <c r="G83" s="74" t="s">
        <v>690</v>
      </c>
      <c r="H83" s="234" t="s">
        <v>543</v>
      </c>
      <c r="I83" s="234" t="s">
        <v>962</v>
      </c>
      <c r="J83" s="53">
        <v>197.5</v>
      </c>
    </row>
    <row r="84" spans="1:10" s="240" customFormat="1" ht="63.75" customHeight="1" x14ac:dyDescent="0.2">
      <c r="A84" s="238">
        <v>16</v>
      </c>
      <c r="B84" s="455" t="s">
        <v>2682</v>
      </c>
      <c r="C84" s="464" t="s">
        <v>1955</v>
      </c>
      <c r="D84" s="488" t="s">
        <v>1221</v>
      </c>
      <c r="E84" s="74" t="s">
        <v>1222</v>
      </c>
      <c r="F84" s="466" t="s">
        <v>3361</v>
      </c>
      <c r="G84" s="74" t="s">
        <v>690</v>
      </c>
      <c r="H84" s="234" t="s">
        <v>543</v>
      </c>
      <c r="I84" s="234" t="s">
        <v>962</v>
      </c>
      <c r="J84" s="114">
        <v>12340</v>
      </c>
    </row>
    <row r="85" spans="1:10" s="240" customFormat="1" ht="33.75" customHeight="1" x14ac:dyDescent="0.2">
      <c r="A85" s="613">
        <v>17</v>
      </c>
      <c r="B85" s="611" t="s">
        <v>1639</v>
      </c>
      <c r="C85" s="611" t="s">
        <v>1943</v>
      </c>
      <c r="D85" s="642" t="s">
        <v>1852</v>
      </c>
      <c r="E85" s="634" t="s">
        <v>1944</v>
      </c>
      <c r="F85" s="613" t="s">
        <v>3361</v>
      </c>
      <c r="G85" s="74" t="s">
        <v>2837</v>
      </c>
      <c r="H85" s="611" t="s">
        <v>797</v>
      </c>
      <c r="I85" s="611" t="s">
        <v>962</v>
      </c>
      <c r="J85" s="247" t="s">
        <v>1974</v>
      </c>
    </row>
    <row r="86" spans="1:10" s="240" customFormat="1" ht="65.25" customHeight="1" x14ac:dyDescent="0.2">
      <c r="A86" s="614"/>
      <c r="B86" s="621"/>
      <c r="C86" s="621"/>
      <c r="D86" s="643"/>
      <c r="E86" s="636"/>
      <c r="F86" s="614"/>
      <c r="G86" s="74" t="s">
        <v>1630</v>
      </c>
      <c r="H86" s="621"/>
      <c r="I86" s="621"/>
      <c r="J86" s="241">
        <v>447.99</v>
      </c>
    </row>
    <row r="87" spans="1:10" s="240" customFormat="1" ht="126" customHeight="1" x14ac:dyDescent="0.2">
      <c r="A87" s="614"/>
      <c r="B87" s="621"/>
      <c r="C87" s="621"/>
      <c r="D87" s="643"/>
      <c r="E87" s="74" t="s">
        <v>1945</v>
      </c>
      <c r="F87" s="614"/>
      <c r="G87" s="74" t="s">
        <v>1628</v>
      </c>
      <c r="H87" s="621"/>
      <c r="I87" s="621"/>
      <c r="J87" s="239">
        <v>540.58000000000004</v>
      </c>
    </row>
    <row r="88" spans="1:10" s="240" customFormat="1" ht="113.25" customHeight="1" x14ac:dyDescent="0.2">
      <c r="A88" s="614"/>
      <c r="B88" s="621"/>
      <c r="C88" s="621"/>
      <c r="D88" s="643"/>
      <c r="E88" s="74" t="s">
        <v>1946</v>
      </c>
      <c r="F88" s="614"/>
      <c r="G88" s="74" t="s">
        <v>1629</v>
      </c>
      <c r="H88" s="621"/>
      <c r="I88" s="621"/>
      <c r="J88" s="239">
        <v>439.61</v>
      </c>
    </row>
    <row r="89" spans="1:10" s="240" customFormat="1" ht="67.5" customHeight="1" x14ac:dyDescent="0.2">
      <c r="A89" s="614"/>
      <c r="B89" s="621"/>
      <c r="C89" s="621"/>
      <c r="D89" s="643"/>
      <c r="E89" s="74" t="s">
        <v>1948</v>
      </c>
      <c r="F89" s="614"/>
      <c r="G89" s="74" t="s">
        <v>1632</v>
      </c>
      <c r="H89" s="621"/>
      <c r="I89" s="621"/>
      <c r="J89" s="239">
        <v>166.85</v>
      </c>
    </row>
    <row r="90" spans="1:10" s="240" customFormat="1" ht="54" customHeight="1" x14ac:dyDescent="0.2">
      <c r="A90" s="615"/>
      <c r="B90" s="612"/>
      <c r="C90" s="612"/>
      <c r="D90" s="644"/>
      <c r="E90" s="74" t="s">
        <v>1947</v>
      </c>
      <c r="F90" s="615"/>
      <c r="G90" s="74" t="s">
        <v>1631</v>
      </c>
      <c r="H90" s="612"/>
      <c r="I90" s="612"/>
      <c r="J90" s="239">
        <v>419.97</v>
      </c>
    </row>
    <row r="91" spans="1:10" s="263" customFormat="1" ht="111" customHeight="1" x14ac:dyDescent="0.2">
      <c r="A91" s="262">
        <v>18</v>
      </c>
      <c r="B91" s="455" t="s">
        <v>1906</v>
      </c>
      <c r="C91" s="464" t="s">
        <v>1928</v>
      </c>
      <c r="D91" s="460" t="s">
        <v>1852</v>
      </c>
      <c r="E91" s="74" t="s">
        <v>2816</v>
      </c>
      <c r="F91" s="466" t="s">
        <v>3361</v>
      </c>
      <c r="G91" s="74" t="s">
        <v>2817</v>
      </c>
      <c r="H91" s="464" t="s">
        <v>543</v>
      </c>
      <c r="I91" s="464" t="s">
        <v>962</v>
      </c>
      <c r="J91" s="60">
        <v>1152</v>
      </c>
    </row>
    <row r="92" spans="1:10" s="216" customFormat="1" ht="54" customHeight="1" x14ac:dyDescent="0.2">
      <c r="A92" s="215">
        <v>19</v>
      </c>
      <c r="B92" s="455" t="s">
        <v>176</v>
      </c>
      <c r="C92" s="460"/>
      <c r="D92" s="460" t="s">
        <v>1010</v>
      </c>
      <c r="E92" s="79" t="s">
        <v>23</v>
      </c>
      <c r="F92" s="466" t="s">
        <v>3361</v>
      </c>
      <c r="G92" s="79" t="s">
        <v>1011</v>
      </c>
      <c r="H92" s="214" t="s">
        <v>543</v>
      </c>
      <c r="I92" s="214" t="s">
        <v>962</v>
      </c>
      <c r="J92" s="49">
        <v>2770</v>
      </c>
    </row>
    <row r="93" spans="1:10" s="164" customFormat="1" ht="38.25" customHeight="1" x14ac:dyDescent="0.2">
      <c r="A93" s="163">
        <v>20</v>
      </c>
      <c r="B93" s="455" t="s">
        <v>15</v>
      </c>
      <c r="C93" s="460" t="s">
        <v>2876</v>
      </c>
      <c r="D93" s="492" t="s">
        <v>2819</v>
      </c>
      <c r="E93" s="74" t="s">
        <v>641</v>
      </c>
      <c r="F93" s="466" t="s">
        <v>3361</v>
      </c>
      <c r="G93" s="79" t="s">
        <v>2914</v>
      </c>
      <c r="H93" s="162" t="s">
        <v>1610</v>
      </c>
      <c r="I93" s="162" t="s">
        <v>2321</v>
      </c>
      <c r="J93" s="58">
        <v>111</v>
      </c>
    </row>
    <row r="94" spans="1:10" s="184" customFormat="1" ht="48" customHeight="1" x14ac:dyDescent="0.2">
      <c r="A94" s="183">
        <v>21</v>
      </c>
      <c r="B94" s="455" t="s">
        <v>1306</v>
      </c>
      <c r="C94" s="460"/>
      <c r="D94" s="460" t="s">
        <v>1960</v>
      </c>
      <c r="E94" s="79" t="s">
        <v>693</v>
      </c>
      <c r="F94" s="466" t="s">
        <v>3361</v>
      </c>
      <c r="G94" s="79" t="s">
        <v>1137</v>
      </c>
      <c r="H94" s="182" t="s">
        <v>1057</v>
      </c>
      <c r="I94" s="182" t="s">
        <v>588</v>
      </c>
      <c r="J94" s="49">
        <v>392</v>
      </c>
    </row>
    <row r="95" spans="1:10" s="156" customFormat="1" ht="105.75" customHeight="1" x14ac:dyDescent="0.2">
      <c r="A95" s="161">
        <v>22</v>
      </c>
      <c r="B95" s="455" t="s">
        <v>2860</v>
      </c>
      <c r="C95" s="460" t="s">
        <v>2866</v>
      </c>
      <c r="D95" s="460" t="s">
        <v>2819</v>
      </c>
      <c r="E95" s="79"/>
      <c r="F95" s="466" t="s">
        <v>3361</v>
      </c>
      <c r="G95" s="79" t="s">
        <v>2861</v>
      </c>
      <c r="H95" s="155" t="s">
        <v>1610</v>
      </c>
      <c r="I95" s="155" t="s">
        <v>2833</v>
      </c>
      <c r="J95" s="49">
        <v>57</v>
      </c>
    </row>
    <row r="96" spans="1:10" s="164" customFormat="1" ht="105.75" customHeight="1" x14ac:dyDescent="0.2">
      <c r="A96" s="163">
        <v>23</v>
      </c>
      <c r="B96" s="455" t="s">
        <v>2862</v>
      </c>
      <c r="C96" s="460" t="s">
        <v>2872</v>
      </c>
      <c r="D96" s="460" t="s">
        <v>2819</v>
      </c>
      <c r="E96" s="79"/>
      <c r="F96" s="466" t="s">
        <v>3361</v>
      </c>
      <c r="G96" s="79" t="s">
        <v>2881</v>
      </c>
      <c r="H96" s="162" t="s">
        <v>1610</v>
      </c>
      <c r="I96" s="162" t="s">
        <v>1009</v>
      </c>
      <c r="J96" s="49">
        <v>107</v>
      </c>
    </row>
    <row r="97" spans="1:10" s="158" customFormat="1" ht="105.75" customHeight="1" x14ac:dyDescent="0.2">
      <c r="A97" s="161">
        <v>24</v>
      </c>
      <c r="B97" s="455" t="s">
        <v>2863</v>
      </c>
      <c r="C97" s="460" t="s">
        <v>2867</v>
      </c>
      <c r="D97" s="460" t="s">
        <v>2819</v>
      </c>
      <c r="E97" s="79"/>
      <c r="F97" s="466" t="s">
        <v>3361</v>
      </c>
      <c r="G97" s="79" t="s">
        <v>2864</v>
      </c>
      <c r="H97" s="157" t="s">
        <v>1610</v>
      </c>
      <c r="I97" s="157" t="s">
        <v>2868</v>
      </c>
      <c r="J97" s="49">
        <v>5</v>
      </c>
    </row>
    <row r="98" spans="1:10" s="273" customFormat="1" ht="105.75" customHeight="1" x14ac:dyDescent="0.2">
      <c r="A98" s="272">
        <v>25</v>
      </c>
      <c r="B98" s="455" t="s">
        <v>2870</v>
      </c>
      <c r="C98" s="460" t="s">
        <v>3085</v>
      </c>
      <c r="D98" s="460" t="s">
        <v>2819</v>
      </c>
      <c r="E98" s="79"/>
      <c r="F98" s="466" t="s">
        <v>3361</v>
      </c>
      <c r="G98" s="79" t="s">
        <v>2871</v>
      </c>
      <c r="H98" s="271" t="s">
        <v>1610</v>
      </c>
      <c r="I98" s="271" t="s">
        <v>1433</v>
      </c>
      <c r="J98" s="49">
        <v>13</v>
      </c>
    </row>
    <row r="99" spans="1:10" s="216" customFormat="1" ht="104.25" customHeight="1" x14ac:dyDescent="0.2">
      <c r="A99" s="215">
        <v>26</v>
      </c>
      <c r="B99" s="455" t="s">
        <v>2910</v>
      </c>
      <c r="C99" s="460"/>
      <c r="D99" s="460" t="s">
        <v>2819</v>
      </c>
      <c r="E99" s="79" t="s">
        <v>2913</v>
      </c>
      <c r="F99" s="466" t="s">
        <v>3361</v>
      </c>
      <c r="G99" s="79" t="s">
        <v>2915</v>
      </c>
      <c r="H99" s="214" t="s">
        <v>543</v>
      </c>
      <c r="I99" s="214" t="s">
        <v>962</v>
      </c>
      <c r="J99" s="49">
        <v>493</v>
      </c>
    </row>
    <row r="100" spans="1:10" s="216" customFormat="1" ht="104.25" customHeight="1" x14ac:dyDescent="0.2">
      <c r="A100" s="215">
        <v>27</v>
      </c>
      <c r="B100" s="455" t="s">
        <v>2911</v>
      </c>
      <c r="C100" s="460"/>
      <c r="D100" s="460" t="s">
        <v>2819</v>
      </c>
      <c r="E100" s="79" t="s">
        <v>2916</v>
      </c>
      <c r="F100" s="466" t="s">
        <v>3361</v>
      </c>
      <c r="G100" s="79" t="s">
        <v>2917</v>
      </c>
      <c r="H100" s="214" t="s">
        <v>543</v>
      </c>
      <c r="I100" s="214" t="s">
        <v>962</v>
      </c>
      <c r="J100" s="49">
        <v>97</v>
      </c>
    </row>
    <row r="101" spans="1:10" s="216" customFormat="1" ht="104.25" customHeight="1" x14ac:dyDescent="0.2">
      <c r="A101" s="215">
        <v>28</v>
      </c>
      <c r="B101" s="455" t="s">
        <v>2912</v>
      </c>
      <c r="C101" s="460"/>
      <c r="D101" s="478" t="s">
        <v>2819</v>
      </c>
      <c r="E101" s="79" t="s">
        <v>2913</v>
      </c>
      <c r="F101" s="466" t="s">
        <v>3361</v>
      </c>
      <c r="G101" s="79" t="s">
        <v>2918</v>
      </c>
      <c r="H101" s="214" t="s">
        <v>543</v>
      </c>
      <c r="I101" s="214" t="s">
        <v>962</v>
      </c>
      <c r="J101" s="49">
        <v>190</v>
      </c>
    </row>
    <row r="102" spans="1:10" s="319" customFormat="1" ht="49.5" customHeight="1" x14ac:dyDescent="0.2">
      <c r="A102" s="318">
        <v>29</v>
      </c>
      <c r="B102" s="455" t="s">
        <v>3213</v>
      </c>
      <c r="C102" s="485"/>
      <c r="D102" s="460" t="s">
        <v>3215</v>
      </c>
      <c r="E102" s="79" t="s">
        <v>3240</v>
      </c>
      <c r="F102" s="466" t="s">
        <v>3361</v>
      </c>
      <c r="G102" s="392" t="s">
        <v>3139</v>
      </c>
      <c r="H102" s="317" t="s">
        <v>543</v>
      </c>
      <c r="I102" s="317" t="s">
        <v>962</v>
      </c>
      <c r="J102" s="49">
        <v>1</v>
      </c>
    </row>
    <row r="103" spans="1:10" s="319" customFormat="1" ht="49.5" customHeight="1" x14ac:dyDescent="0.2">
      <c r="A103" s="318">
        <v>30</v>
      </c>
      <c r="B103" s="455" t="s">
        <v>3214</v>
      </c>
      <c r="C103" s="485"/>
      <c r="D103" s="460" t="s">
        <v>3216</v>
      </c>
      <c r="E103" s="79" t="s">
        <v>3241</v>
      </c>
      <c r="F103" s="466" t="s">
        <v>3361</v>
      </c>
      <c r="G103" s="392" t="s">
        <v>3139</v>
      </c>
      <c r="H103" s="317" t="s">
        <v>543</v>
      </c>
      <c r="I103" s="317" t="s">
        <v>962</v>
      </c>
      <c r="J103" s="49">
        <v>1</v>
      </c>
    </row>
    <row r="104" spans="1:10" s="14" customFormat="1" ht="17.25" customHeight="1" x14ac:dyDescent="0.2">
      <c r="A104" s="15"/>
      <c r="B104" s="69"/>
      <c r="C104" s="369"/>
      <c r="D104" s="16"/>
      <c r="E104" s="84"/>
      <c r="F104" s="16"/>
      <c r="G104" s="16"/>
      <c r="H104" s="16"/>
      <c r="I104" s="17"/>
      <c r="J104" s="16"/>
    </row>
    <row r="105" spans="1:10" s="218" customFormat="1" ht="17.25" customHeight="1" x14ac:dyDescent="0.2">
      <c r="A105" s="27"/>
      <c r="C105" s="148"/>
      <c r="D105" s="148"/>
      <c r="E105" s="223"/>
      <c r="F105" s="148"/>
      <c r="G105" s="96"/>
      <c r="H105" s="148"/>
      <c r="I105" s="121"/>
      <c r="J105" s="148"/>
    </row>
    <row r="106" spans="1:10" ht="28.5" customHeight="1" x14ac:dyDescent="0.2"/>
    <row r="107" spans="1:10" ht="28.5" customHeight="1" x14ac:dyDescent="0.2"/>
    <row r="108" spans="1:10" ht="28.5" customHeight="1" x14ac:dyDescent="0.2"/>
    <row r="109" spans="1:10" ht="28.5" customHeight="1" x14ac:dyDescent="0.2"/>
    <row r="110" spans="1:10" ht="28.5" customHeight="1" x14ac:dyDescent="0.2"/>
    <row r="111" spans="1:10" ht="28.5" customHeight="1" x14ac:dyDescent="0.2"/>
    <row r="112" spans="1:10" ht="28.5" customHeight="1" x14ac:dyDescent="0.2"/>
    <row r="113" spans="1:10" ht="28.5" customHeight="1" x14ac:dyDescent="0.2"/>
    <row r="114" spans="1:10" ht="28.5" customHeight="1" x14ac:dyDescent="0.2"/>
    <row r="115" spans="1:10" ht="28.5" customHeight="1" x14ac:dyDescent="0.2">
      <c r="A115" s="20"/>
      <c r="C115" s="220"/>
      <c r="E115" s="20"/>
      <c r="F115" s="20"/>
      <c r="G115" s="20"/>
      <c r="H115" s="20"/>
      <c r="I115" s="20"/>
      <c r="J115" s="20"/>
    </row>
    <row r="116" spans="1:10" ht="28.5" customHeight="1" x14ac:dyDescent="0.2">
      <c r="A116" s="20"/>
      <c r="C116" s="220"/>
      <c r="E116" s="20"/>
      <c r="F116" s="20"/>
      <c r="G116" s="20"/>
      <c r="H116" s="20"/>
      <c r="I116" s="20"/>
      <c r="J116" s="20"/>
    </row>
    <row r="117" spans="1:10" ht="28.5" customHeight="1" x14ac:dyDescent="0.2">
      <c r="A117" s="20"/>
      <c r="C117" s="220"/>
      <c r="E117" s="20"/>
      <c r="F117" s="20"/>
      <c r="G117" s="20"/>
      <c r="H117" s="20"/>
      <c r="I117" s="20"/>
      <c r="J117" s="20"/>
    </row>
    <row r="118" spans="1:10" ht="28.5" customHeight="1" x14ac:dyDescent="0.2">
      <c r="A118" s="20"/>
      <c r="C118" s="220"/>
      <c r="E118" s="20"/>
      <c r="F118" s="20"/>
      <c r="G118" s="20"/>
      <c r="H118" s="20"/>
      <c r="I118" s="20"/>
      <c r="J118" s="20"/>
    </row>
    <row r="119" spans="1:10" ht="28.5" customHeight="1" x14ac:dyDescent="0.2">
      <c r="A119" s="20"/>
      <c r="C119" s="220"/>
      <c r="E119" s="20"/>
      <c r="F119" s="20"/>
      <c r="G119" s="20"/>
      <c r="H119" s="20"/>
      <c r="I119" s="20"/>
      <c r="J119" s="20"/>
    </row>
    <row r="120" spans="1:10" ht="28.5" customHeight="1" x14ac:dyDescent="0.2">
      <c r="A120" s="20"/>
      <c r="C120" s="220"/>
      <c r="E120" s="20"/>
      <c r="F120" s="20"/>
      <c r="G120" s="20"/>
      <c r="H120" s="20"/>
      <c r="I120" s="20"/>
      <c r="J120" s="20"/>
    </row>
    <row r="121" spans="1:10" ht="28.5" customHeight="1" x14ac:dyDescent="0.2">
      <c r="A121" s="20"/>
      <c r="C121" s="220"/>
      <c r="E121" s="20"/>
      <c r="F121" s="20"/>
      <c r="G121" s="20"/>
      <c r="H121" s="20"/>
      <c r="I121" s="20"/>
      <c r="J121" s="20"/>
    </row>
    <row r="122" spans="1:10" ht="28.5" customHeight="1" x14ac:dyDescent="0.2">
      <c r="A122" s="20"/>
      <c r="C122" s="220"/>
      <c r="E122" s="20"/>
      <c r="F122" s="20"/>
      <c r="G122" s="20"/>
      <c r="H122" s="20"/>
      <c r="I122" s="20"/>
      <c r="J122" s="20"/>
    </row>
    <row r="123" spans="1:10" ht="28.5" customHeight="1" x14ac:dyDescent="0.2">
      <c r="A123" s="20"/>
      <c r="C123" s="220"/>
      <c r="E123" s="20"/>
      <c r="F123" s="20"/>
      <c r="G123" s="20"/>
      <c r="H123" s="20"/>
      <c r="I123" s="20"/>
      <c r="J123" s="20"/>
    </row>
    <row r="124" spans="1:10" ht="28.5" customHeight="1" x14ac:dyDescent="0.2">
      <c r="A124" s="20"/>
      <c r="C124" s="220"/>
      <c r="E124" s="20"/>
      <c r="F124" s="20"/>
      <c r="G124" s="20"/>
      <c r="H124" s="20"/>
      <c r="I124" s="20"/>
      <c r="J124" s="20"/>
    </row>
    <row r="125" spans="1:10" ht="28.5" customHeight="1" x14ac:dyDescent="0.2">
      <c r="A125" s="20"/>
      <c r="C125" s="220"/>
      <c r="E125" s="20"/>
      <c r="F125" s="20"/>
      <c r="G125" s="20"/>
      <c r="H125" s="20"/>
      <c r="I125" s="20"/>
      <c r="J125" s="20"/>
    </row>
    <row r="126" spans="1:10" ht="28.5" customHeight="1" x14ac:dyDescent="0.2">
      <c r="A126" s="20"/>
      <c r="C126" s="220"/>
      <c r="E126" s="20"/>
      <c r="F126" s="20"/>
      <c r="G126" s="20"/>
      <c r="H126" s="20"/>
      <c r="I126" s="20"/>
      <c r="J126" s="20"/>
    </row>
    <row r="127" spans="1:10" ht="28.5" customHeight="1" x14ac:dyDescent="0.2">
      <c r="A127" s="20"/>
      <c r="C127" s="220"/>
      <c r="E127" s="20"/>
      <c r="F127" s="20"/>
      <c r="G127" s="20"/>
      <c r="H127" s="20"/>
      <c r="I127" s="20"/>
      <c r="J127" s="20"/>
    </row>
    <row r="128" spans="1:10" ht="28.5" customHeight="1" x14ac:dyDescent="0.2">
      <c r="A128" s="20"/>
      <c r="C128" s="220"/>
      <c r="E128" s="20"/>
      <c r="F128" s="20"/>
      <c r="G128" s="20"/>
      <c r="H128" s="20"/>
      <c r="I128" s="20"/>
      <c r="J128" s="20"/>
    </row>
    <row r="129" spans="1:10" ht="28.5" customHeight="1" x14ac:dyDescent="0.2">
      <c r="A129" s="20"/>
      <c r="C129" s="220"/>
      <c r="E129" s="20"/>
      <c r="F129" s="20"/>
      <c r="G129" s="20"/>
      <c r="H129" s="20"/>
      <c r="I129" s="20"/>
      <c r="J129" s="20"/>
    </row>
    <row r="130" spans="1:10" ht="28.5" customHeight="1" x14ac:dyDescent="0.2">
      <c r="A130" s="20"/>
      <c r="C130" s="220"/>
      <c r="E130" s="20"/>
      <c r="F130" s="20"/>
      <c r="G130" s="20"/>
      <c r="H130" s="20"/>
      <c r="I130" s="20"/>
      <c r="J130" s="20"/>
    </row>
    <row r="131" spans="1:10" ht="28.5" customHeight="1" x14ac:dyDescent="0.2">
      <c r="A131" s="20"/>
      <c r="C131" s="220"/>
      <c r="E131" s="20"/>
      <c r="F131" s="20"/>
      <c r="G131" s="20"/>
      <c r="H131" s="20"/>
      <c r="I131" s="20"/>
      <c r="J131" s="20"/>
    </row>
    <row r="132" spans="1:10" ht="28.5" customHeight="1" x14ac:dyDescent="0.2">
      <c r="A132" s="20"/>
      <c r="C132" s="220"/>
      <c r="E132" s="20"/>
      <c r="F132" s="20"/>
      <c r="G132" s="20"/>
      <c r="H132" s="20"/>
      <c r="I132" s="20"/>
      <c r="J132" s="20"/>
    </row>
    <row r="133" spans="1:10" ht="28.5" customHeight="1" x14ac:dyDescent="0.2">
      <c r="A133" s="20"/>
      <c r="C133" s="220"/>
      <c r="E133" s="20"/>
      <c r="F133" s="20"/>
      <c r="G133" s="20"/>
      <c r="H133" s="20"/>
      <c r="I133" s="20"/>
      <c r="J133" s="20"/>
    </row>
    <row r="134" spans="1:10" ht="28.5" customHeight="1" x14ac:dyDescent="0.2">
      <c r="A134" s="20"/>
      <c r="C134" s="220"/>
      <c r="E134" s="20"/>
      <c r="F134" s="20"/>
      <c r="G134" s="20"/>
      <c r="H134" s="20"/>
      <c r="I134" s="20"/>
      <c r="J134" s="20"/>
    </row>
    <row r="135" spans="1:10" ht="28.5" customHeight="1" x14ac:dyDescent="0.2">
      <c r="A135" s="20"/>
      <c r="C135" s="220"/>
      <c r="E135" s="20"/>
      <c r="F135" s="20"/>
      <c r="G135" s="20"/>
      <c r="H135" s="20"/>
      <c r="I135" s="20"/>
      <c r="J135" s="20"/>
    </row>
    <row r="136" spans="1:10" ht="28.5" customHeight="1" x14ac:dyDescent="0.2">
      <c r="A136" s="20"/>
      <c r="C136" s="220"/>
      <c r="E136" s="20"/>
      <c r="F136" s="20"/>
      <c r="G136" s="20"/>
      <c r="H136" s="20"/>
      <c r="I136" s="20"/>
      <c r="J136" s="20"/>
    </row>
    <row r="137" spans="1:10" ht="28.5" customHeight="1" x14ac:dyDescent="0.2">
      <c r="A137" s="20"/>
      <c r="C137" s="220"/>
      <c r="E137" s="20"/>
      <c r="F137" s="20"/>
      <c r="G137" s="20"/>
      <c r="H137" s="20"/>
      <c r="I137" s="20"/>
      <c r="J137" s="20"/>
    </row>
    <row r="138" spans="1:10" ht="28.5" customHeight="1" x14ac:dyDescent="0.2">
      <c r="A138" s="20"/>
      <c r="C138" s="220"/>
      <c r="E138" s="20"/>
      <c r="F138" s="20"/>
      <c r="G138" s="20"/>
      <c r="H138" s="20"/>
      <c r="I138" s="20"/>
      <c r="J138" s="20"/>
    </row>
    <row r="139" spans="1:10" ht="28.5" customHeight="1" x14ac:dyDescent="0.2">
      <c r="A139" s="20"/>
      <c r="C139" s="220"/>
      <c r="E139" s="20"/>
      <c r="F139" s="20"/>
      <c r="G139" s="20"/>
      <c r="H139" s="20"/>
      <c r="I139" s="20"/>
      <c r="J139" s="20"/>
    </row>
    <row r="140" spans="1:10" ht="28.5" customHeight="1" x14ac:dyDescent="0.2">
      <c r="A140" s="20"/>
      <c r="C140" s="220"/>
      <c r="E140" s="20"/>
      <c r="F140" s="20"/>
      <c r="G140" s="20"/>
      <c r="H140" s="20"/>
      <c r="I140" s="20"/>
      <c r="J140" s="20"/>
    </row>
    <row r="141" spans="1:10" ht="28.5" customHeight="1" x14ac:dyDescent="0.2">
      <c r="A141" s="20"/>
      <c r="C141" s="220"/>
      <c r="E141" s="20"/>
      <c r="F141" s="20"/>
      <c r="G141" s="20"/>
      <c r="H141" s="20"/>
      <c r="I141" s="20"/>
      <c r="J141" s="20"/>
    </row>
    <row r="142" spans="1:10" ht="28.5" customHeight="1" x14ac:dyDescent="0.2">
      <c r="A142" s="20"/>
      <c r="C142" s="220"/>
      <c r="E142" s="20"/>
      <c r="F142" s="20"/>
      <c r="G142" s="20"/>
      <c r="H142" s="20"/>
      <c r="I142" s="20"/>
      <c r="J142" s="20"/>
    </row>
    <row r="143" spans="1:10" ht="28.5" customHeight="1" x14ac:dyDescent="0.2">
      <c r="A143" s="20"/>
      <c r="C143" s="220"/>
      <c r="E143" s="20"/>
      <c r="F143" s="20"/>
      <c r="G143" s="20"/>
      <c r="H143" s="20"/>
      <c r="I143" s="20"/>
      <c r="J143" s="20"/>
    </row>
    <row r="144" spans="1:10" ht="28.5" customHeight="1" x14ac:dyDescent="0.2">
      <c r="A144" s="20"/>
      <c r="C144" s="220"/>
      <c r="E144" s="20"/>
      <c r="F144" s="20"/>
      <c r="G144" s="20"/>
      <c r="H144" s="20"/>
      <c r="I144" s="20"/>
      <c r="J144" s="20"/>
    </row>
    <row r="145" spans="1:10" ht="28.5" customHeight="1" x14ac:dyDescent="0.2">
      <c r="A145" s="20"/>
      <c r="C145" s="220"/>
      <c r="E145" s="20"/>
      <c r="F145" s="20"/>
      <c r="G145" s="20"/>
      <c r="H145" s="20"/>
      <c r="I145" s="20"/>
      <c r="J145" s="20"/>
    </row>
    <row r="146" spans="1:10" ht="28.5" customHeight="1" x14ac:dyDescent="0.2">
      <c r="A146" s="20"/>
      <c r="C146" s="220"/>
      <c r="E146" s="20"/>
      <c r="F146" s="20"/>
      <c r="G146" s="20"/>
      <c r="H146" s="20"/>
      <c r="I146" s="20"/>
      <c r="J146" s="20"/>
    </row>
    <row r="147" spans="1:10" ht="28.5" customHeight="1" x14ac:dyDescent="0.2">
      <c r="A147" s="20"/>
      <c r="C147" s="220"/>
      <c r="E147" s="20"/>
      <c r="F147" s="20"/>
      <c r="G147" s="20"/>
      <c r="H147" s="20"/>
      <c r="I147" s="20"/>
      <c r="J147" s="20"/>
    </row>
    <row r="148" spans="1:10" ht="28.5" customHeight="1" x14ac:dyDescent="0.2">
      <c r="A148" s="20"/>
      <c r="C148" s="220"/>
      <c r="E148" s="20"/>
      <c r="F148" s="20"/>
      <c r="G148" s="20"/>
      <c r="H148" s="20"/>
      <c r="I148" s="20"/>
      <c r="J148" s="20"/>
    </row>
    <row r="149" spans="1:10" ht="28.5" customHeight="1" x14ac:dyDescent="0.2">
      <c r="A149" s="20"/>
      <c r="C149" s="220"/>
      <c r="E149" s="20"/>
      <c r="F149" s="20"/>
      <c r="G149" s="20"/>
      <c r="H149" s="20"/>
      <c r="I149" s="20"/>
      <c r="J149" s="20"/>
    </row>
    <row r="150" spans="1:10" ht="28.5" customHeight="1" x14ac:dyDescent="0.2">
      <c r="A150" s="20"/>
      <c r="C150" s="220"/>
      <c r="E150" s="20"/>
      <c r="F150" s="20"/>
      <c r="G150" s="20"/>
      <c r="H150" s="20"/>
      <c r="I150" s="20"/>
      <c r="J150" s="20"/>
    </row>
    <row r="151" spans="1:10" ht="28.5" customHeight="1" x14ac:dyDescent="0.2">
      <c r="A151" s="20"/>
      <c r="C151" s="220"/>
      <c r="E151" s="20"/>
      <c r="F151" s="20"/>
      <c r="G151" s="20"/>
      <c r="H151" s="20"/>
      <c r="I151" s="20"/>
      <c r="J151" s="20"/>
    </row>
    <row r="152" spans="1:10" ht="28.5" customHeight="1" x14ac:dyDescent="0.2">
      <c r="A152" s="20"/>
      <c r="C152" s="220"/>
      <c r="E152" s="20"/>
      <c r="F152" s="20"/>
      <c r="G152" s="20"/>
      <c r="H152" s="20"/>
      <c r="I152" s="20"/>
      <c r="J152" s="20"/>
    </row>
    <row r="153" spans="1:10" ht="28.5" customHeight="1" x14ac:dyDescent="0.2">
      <c r="A153" s="20"/>
      <c r="C153" s="220"/>
      <c r="E153" s="20"/>
      <c r="F153" s="20"/>
      <c r="G153" s="20"/>
      <c r="H153" s="20"/>
      <c r="I153" s="20"/>
      <c r="J153" s="20"/>
    </row>
    <row r="154" spans="1:10" ht="28.5" customHeight="1" x14ac:dyDescent="0.2">
      <c r="A154" s="20"/>
      <c r="C154" s="220"/>
      <c r="E154" s="20"/>
      <c r="F154" s="20"/>
      <c r="G154" s="20"/>
      <c r="H154" s="20"/>
      <c r="I154" s="20"/>
      <c r="J154" s="20"/>
    </row>
    <row r="155" spans="1:10" ht="28.5" customHeight="1" x14ac:dyDescent="0.2">
      <c r="A155" s="20"/>
      <c r="C155" s="220"/>
      <c r="E155" s="20"/>
      <c r="F155" s="20"/>
      <c r="G155" s="20"/>
      <c r="H155" s="20"/>
      <c r="I155" s="20"/>
      <c r="J155" s="20"/>
    </row>
    <row r="156" spans="1:10" ht="28.5" customHeight="1" x14ac:dyDescent="0.2">
      <c r="A156" s="20"/>
      <c r="C156" s="220"/>
      <c r="E156" s="20"/>
      <c r="F156" s="20"/>
      <c r="G156" s="20"/>
      <c r="H156" s="20"/>
      <c r="I156" s="20"/>
      <c r="J156" s="20"/>
    </row>
    <row r="157" spans="1:10" ht="28.5" customHeight="1" x14ac:dyDescent="0.2">
      <c r="A157" s="20"/>
      <c r="C157" s="220"/>
      <c r="E157" s="20"/>
      <c r="F157" s="20"/>
      <c r="G157" s="20"/>
      <c r="H157" s="20"/>
      <c r="I157" s="20"/>
      <c r="J157" s="20"/>
    </row>
    <row r="158" spans="1:10" ht="28.5" customHeight="1" x14ac:dyDescent="0.2">
      <c r="A158" s="20"/>
      <c r="C158" s="220"/>
      <c r="E158" s="20"/>
      <c r="F158" s="20"/>
      <c r="G158" s="20"/>
      <c r="H158" s="20"/>
      <c r="I158" s="20"/>
      <c r="J158" s="20"/>
    </row>
    <row r="159" spans="1:10" ht="28.5" customHeight="1" x14ac:dyDescent="0.2">
      <c r="A159" s="20"/>
      <c r="C159" s="220"/>
      <c r="E159" s="20"/>
      <c r="F159" s="20"/>
      <c r="G159" s="20"/>
      <c r="H159" s="20"/>
      <c r="I159" s="20"/>
      <c r="J159" s="20"/>
    </row>
    <row r="160" spans="1:10" ht="28.5" customHeight="1" x14ac:dyDescent="0.2">
      <c r="A160" s="20"/>
      <c r="C160" s="220"/>
      <c r="E160" s="20"/>
      <c r="F160" s="20"/>
      <c r="G160" s="20"/>
      <c r="H160" s="20"/>
      <c r="I160" s="20"/>
      <c r="J160" s="20"/>
    </row>
    <row r="161" spans="1:10" ht="28.5" customHeight="1" x14ac:dyDescent="0.2">
      <c r="A161" s="20"/>
      <c r="C161" s="220"/>
      <c r="E161" s="20"/>
      <c r="F161" s="20"/>
      <c r="G161" s="20"/>
      <c r="H161" s="20"/>
      <c r="I161" s="20"/>
      <c r="J161" s="20"/>
    </row>
    <row r="162" spans="1:10" ht="28.5" customHeight="1" x14ac:dyDescent="0.2">
      <c r="A162" s="20"/>
      <c r="C162" s="220"/>
      <c r="E162" s="20"/>
      <c r="F162" s="20"/>
      <c r="G162" s="20"/>
      <c r="H162" s="20"/>
      <c r="I162" s="20"/>
      <c r="J162" s="20"/>
    </row>
    <row r="163" spans="1:10" ht="28.5" customHeight="1" x14ac:dyDescent="0.2">
      <c r="A163" s="20"/>
      <c r="C163" s="220"/>
      <c r="E163" s="20"/>
      <c r="F163" s="20"/>
      <c r="G163" s="20"/>
      <c r="H163" s="20"/>
      <c r="I163" s="20"/>
      <c r="J163" s="20"/>
    </row>
    <row r="164" spans="1:10" ht="28.5" customHeight="1" x14ac:dyDescent="0.2">
      <c r="A164" s="20"/>
      <c r="C164" s="220"/>
      <c r="E164" s="20"/>
      <c r="F164" s="20"/>
      <c r="G164" s="20"/>
      <c r="H164" s="20"/>
      <c r="I164" s="20"/>
      <c r="J164" s="20"/>
    </row>
    <row r="165" spans="1:10" ht="28.5" customHeight="1" x14ac:dyDescent="0.2">
      <c r="A165" s="20"/>
      <c r="C165" s="220"/>
      <c r="E165" s="20"/>
      <c r="F165" s="20"/>
      <c r="G165" s="20"/>
      <c r="H165" s="20"/>
      <c r="I165" s="20"/>
      <c r="J165" s="20"/>
    </row>
    <row r="166" spans="1:10" ht="28.5" customHeight="1" x14ac:dyDescent="0.2">
      <c r="A166" s="20"/>
      <c r="C166" s="220"/>
      <c r="E166" s="20"/>
      <c r="F166" s="20"/>
      <c r="G166" s="20"/>
      <c r="H166" s="20"/>
      <c r="I166" s="20"/>
      <c r="J166" s="20"/>
    </row>
    <row r="167" spans="1:10" ht="28.5" customHeight="1" x14ac:dyDescent="0.2">
      <c r="A167" s="20"/>
      <c r="C167" s="220"/>
      <c r="E167" s="20"/>
      <c r="F167" s="20"/>
      <c r="G167" s="20"/>
      <c r="H167" s="20"/>
      <c r="I167" s="20"/>
      <c r="J167" s="20"/>
    </row>
    <row r="168" spans="1:10" ht="28.5" customHeight="1" x14ac:dyDescent="0.2">
      <c r="A168" s="20"/>
      <c r="C168" s="220"/>
      <c r="E168" s="20"/>
      <c r="F168" s="20"/>
      <c r="G168" s="20"/>
      <c r="H168" s="20"/>
      <c r="I168" s="20"/>
      <c r="J168" s="20"/>
    </row>
    <row r="169" spans="1:10" ht="28.5" customHeight="1" x14ac:dyDescent="0.2">
      <c r="A169" s="20"/>
      <c r="C169" s="220"/>
      <c r="E169" s="20"/>
      <c r="F169" s="20"/>
      <c r="G169" s="20"/>
      <c r="H169" s="20"/>
      <c r="I169" s="20"/>
      <c r="J169" s="20"/>
    </row>
  </sheetData>
  <mergeCells count="60">
    <mergeCell ref="F85:F90"/>
    <mergeCell ref="H27:H29"/>
    <mergeCell ref="H30:H39"/>
    <mergeCell ref="H6:H26"/>
    <mergeCell ref="H40:H46"/>
    <mergeCell ref="F27:F29"/>
    <mergeCell ref="F30:F39"/>
    <mergeCell ref="F40:F46"/>
    <mergeCell ref="F47:F70"/>
    <mergeCell ref="F78:F81"/>
    <mergeCell ref="E85:E86"/>
    <mergeCell ref="E30:E31"/>
    <mergeCell ref="E40:E41"/>
    <mergeCell ref="E78:E81"/>
    <mergeCell ref="E47:E70"/>
    <mergeCell ref="A1:C1"/>
    <mergeCell ref="E1:G1"/>
    <mergeCell ref="F3:F4"/>
    <mergeCell ref="H3:H4"/>
    <mergeCell ref="J3:J4"/>
    <mergeCell ref="I40:I46"/>
    <mergeCell ref="B40:B46"/>
    <mergeCell ref="C40:C46"/>
    <mergeCell ref="D40:D46"/>
    <mergeCell ref="B30:B39"/>
    <mergeCell ref="C30:C39"/>
    <mergeCell ref="I30:I39"/>
    <mergeCell ref="A6:A26"/>
    <mergeCell ref="A27:A29"/>
    <mergeCell ref="A85:A90"/>
    <mergeCell ref="C85:C90"/>
    <mergeCell ref="B85:B90"/>
    <mergeCell ref="A40:A46"/>
    <mergeCell ref="A30:A39"/>
    <mergeCell ref="B27:B29"/>
    <mergeCell ref="B6:B26"/>
    <mergeCell ref="C27:C29"/>
    <mergeCell ref="C6:C26"/>
    <mergeCell ref="A47:A70"/>
    <mergeCell ref="A78:A81"/>
    <mergeCell ref="D78:D81"/>
    <mergeCell ref="B78:B81"/>
    <mergeCell ref="C78:C81"/>
    <mergeCell ref="D30:D39"/>
    <mergeCell ref="B47:B70"/>
    <mergeCell ref="D47:D70"/>
    <mergeCell ref="C47:C70"/>
    <mergeCell ref="D85:D90"/>
    <mergeCell ref="D6:D26"/>
    <mergeCell ref="E6:E7"/>
    <mergeCell ref="E27:E28"/>
    <mergeCell ref="I6:I26"/>
    <mergeCell ref="I27:I29"/>
    <mergeCell ref="D27:D29"/>
    <mergeCell ref="I85:I90"/>
    <mergeCell ref="H47:H70"/>
    <mergeCell ref="I47:I70"/>
    <mergeCell ref="I78:I81"/>
    <mergeCell ref="H78:H81"/>
    <mergeCell ref="H85:H90"/>
  </mergeCells>
  <phoneticPr fontId="2" type="noConversion"/>
  <pageMargins left="0" right="0" top="1.1811023622047245" bottom="0" header="0.51181102362204722" footer="0.51181102362204722"/>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workbookViewId="0">
      <pane ySplit="2" topLeftCell="A3" activePane="bottomLeft" state="frozen"/>
      <selection pane="bottomLeft" activeCell="A3" sqref="A3:XFD5"/>
    </sheetView>
  </sheetViews>
  <sheetFormatPr defaultRowHeight="30" customHeight="1" x14ac:dyDescent="0.2"/>
  <cols>
    <col min="1" max="1" width="5" style="27" customWidth="1"/>
    <col min="2" max="2" width="8.5703125" style="27" customWidth="1"/>
    <col min="3" max="3" width="16.7109375" style="101" customWidth="1"/>
    <col min="4" max="4" width="12.28515625" style="148" customWidth="1"/>
    <col min="5" max="5" width="18.140625" style="22" customWidth="1"/>
    <col min="6" max="6" width="17" style="222" customWidth="1"/>
    <col min="7" max="7" width="19.85546875" style="27" customWidth="1"/>
    <col min="8" max="8" width="14.140625" style="27" customWidth="1"/>
    <col min="9" max="9" width="15.5703125" style="27" customWidth="1"/>
    <col min="10" max="10" width="14" style="342" customWidth="1"/>
    <col min="11" max="12" width="9.140625" style="342"/>
    <col min="13" max="13" width="7.42578125" style="342" customWidth="1"/>
    <col min="14" max="14" width="8.5703125" style="342" customWidth="1"/>
    <col min="15" max="16384" width="9.140625" style="342"/>
  </cols>
  <sheetData>
    <row r="1" spans="1:10" ht="18" customHeight="1" x14ac:dyDescent="0.2">
      <c r="A1" s="648" t="s">
        <v>1232</v>
      </c>
      <c r="B1" s="648"/>
      <c r="C1" s="648"/>
      <c r="D1" s="395"/>
      <c r="E1" s="649"/>
      <c r="F1" s="649"/>
      <c r="G1" s="667"/>
      <c r="J1" s="20"/>
    </row>
    <row r="2" spans="1:10" ht="29.25" customHeight="1" x14ac:dyDescent="0.2">
      <c r="A2" s="40" t="s">
        <v>209</v>
      </c>
      <c r="B2" s="132"/>
      <c r="C2" s="394"/>
      <c r="D2" s="396"/>
      <c r="E2" s="118"/>
    </row>
    <row r="3" spans="1:10" s="477" customFormat="1" ht="40.5" customHeight="1" x14ac:dyDescent="0.2">
      <c r="A3" s="480" t="s">
        <v>1533</v>
      </c>
      <c r="B3" s="480" t="s">
        <v>582</v>
      </c>
      <c r="C3" s="480" t="s">
        <v>1156</v>
      </c>
      <c r="D3" s="480" t="s">
        <v>241</v>
      </c>
      <c r="E3" s="480" t="s">
        <v>1331</v>
      </c>
      <c r="F3" s="617" t="s">
        <v>3338</v>
      </c>
      <c r="G3" s="478" t="s">
        <v>91</v>
      </c>
      <c r="H3" s="480" t="s">
        <v>762</v>
      </c>
      <c r="I3" s="611" t="s">
        <v>3351</v>
      </c>
      <c r="J3" s="617" t="s">
        <v>827</v>
      </c>
    </row>
    <row r="4" spans="1:10" s="477" customFormat="1" ht="44.25" customHeight="1" x14ac:dyDescent="0.2">
      <c r="A4" s="474"/>
      <c r="B4" s="481"/>
      <c r="C4" s="474"/>
      <c r="D4" s="481"/>
      <c r="E4" s="481"/>
      <c r="F4" s="617"/>
      <c r="G4" s="481"/>
      <c r="H4" s="481"/>
      <c r="I4" s="612"/>
      <c r="J4" s="617"/>
    </row>
    <row r="5" spans="1:10" s="95" customFormat="1" ht="12" x14ac:dyDescent="0.2">
      <c r="A5" s="352">
        <v>1</v>
      </c>
      <c r="B5" s="352">
        <v>2</v>
      </c>
      <c r="C5" s="352">
        <v>3</v>
      </c>
      <c r="D5" s="352">
        <v>4</v>
      </c>
      <c r="E5" s="352">
        <v>5</v>
      </c>
      <c r="F5" s="352">
        <v>6</v>
      </c>
      <c r="G5" s="352">
        <v>7</v>
      </c>
      <c r="H5" s="352">
        <v>8</v>
      </c>
      <c r="I5" s="438">
        <v>8</v>
      </c>
      <c r="J5" s="438">
        <v>10</v>
      </c>
    </row>
    <row r="6" spans="1:10" s="295" customFormat="1" ht="147" customHeight="1" x14ac:dyDescent="0.2">
      <c r="A6" s="294">
        <v>1</v>
      </c>
      <c r="B6" s="294" t="s">
        <v>97</v>
      </c>
      <c r="C6" s="385" t="s">
        <v>2446</v>
      </c>
      <c r="D6" s="59" t="s">
        <v>3001</v>
      </c>
      <c r="E6" s="487" t="s">
        <v>1393</v>
      </c>
      <c r="F6" s="460" t="s">
        <v>3362</v>
      </c>
      <c r="G6" s="284" t="s">
        <v>3003</v>
      </c>
      <c r="H6" s="284" t="s">
        <v>1610</v>
      </c>
      <c r="I6" s="45" t="s">
        <v>1361</v>
      </c>
      <c r="J6" s="49">
        <v>71</v>
      </c>
    </row>
    <row r="7" spans="1:10" s="295" customFormat="1" ht="147" customHeight="1" x14ac:dyDescent="0.2">
      <c r="A7" s="294">
        <v>2</v>
      </c>
      <c r="B7" s="294" t="s">
        <v>98</v>
      </c>
      <c r="C7" s="385" t="s">
        <v>2544</v>
      </c>
      <c r="D7" s="59" t="s">
        <v>3001</v>
      </c>
      <c r="E7" s="487" t="s">
        <v>1535</v>
      </c>
      <c r="F7" s="460" t="s">
        <v>3362</v>
      </c>
      <c r="G7" s="284" t="s">
        <v>3004</v>
      </c>
      <c r="H7" s="284" t="s">
        <v>1610</v>
      </c>
      <c r="I7" s="284" t="s">
        <v>2343</v>
      </c>
      <c r="J7" s="284">
        <v>176</v>
      </c>
    </row>
    <row r="8" spans="1:10" s="295" customFormat="1" ht="147" customHeight="1" x14ac:dyDescent="0.2">
      <c r="A8" s="294">
        <v>3</v>
      </c>
      <c r="B8" s="294" t="s">
        <v>99</v>
      </c>
      <c r="C8" s="385" t="s">
        <v>2571</v>
      </c>
      <c r="D8" s="59" t="s">
        <v>3001</v>
      </c>
      <c r="E8" s="487" t="s">
        <v>1539</v>
      </c>
      <c r="F8" s="460" t="s">
        <v>3362</v>
      </c>
      <c r="G8" s="284" t="s">
        <v>3005</v>
      </c>
      <c r="H8" s="284" t="s">
        <v>1610</v>
      </c>
      <c r="I8" s="284" t="s">
        <v>2342</v>
      </c>
      <c r="J8" s="284">
        <v>127</v>
      </c>
    </row>
    <row r="9" spans="1:10" s="295" customFormat="1" ht="147" customHeight="1" x14ac:dyDescent="0.2">
      <c r="A9" s="294">
        <v>4</v>
      </c>
      <c r="B9" s="294" t="s">
        <v>1553</v>
      </c>
      <c r="C9" s="385" t="s">
        <v>2570</v>
      </c>
      <c r="D9" s="59" t="s">
        <v>3001</v>
      </c>
      <c r="E9" s="487" t="s">
        <v>519</v>
      </c>
      <c r="F9" s="460" t="s">
        <v>3362</v>
      </c>
      <c r="G9" s="284" t="s">
        <v>3006</v>
      </c>
      <c r="H9" s="284" t="s">
        <v>1610</v>
      </c>
      <c r="I9" s="284" t="s">
        <v>2338</v>
      </c>
      <c r="J9" s="284">
        <v>274</v>
      </c>
    </row>
    <row r="10" spans="1:10" s="295" customFormat="1" ht="147" customHeight="1" x14ac:dyDescent="0.2">
      <c r="A10" s="294">
        <v>5</v>
      </c>
      <c r="B10" s="294" t="s">
        <v>1554</v>
      </c>
      <c r="C10" s="385" t="s">
        <v>2594</v>
      </c>
      <c r="D10" s="59" t="s">
        <v>3001</v>
      </c>
      <c r="E10" s="487" t="s">
        <v>910</v>
      </c>
      <c r="F10" s="460" t="s">
        <v>3362</v>
      </c>
      <c r="G10" s="284" t="s">
        <v>3034</v>
      </c>
      <c r="H10" s="284" t="s">
        <v>1610</v>
      </c>
      <c r="I10" s="284" t="s">
        <v>2937</v>
      </c>
      <c r="J10" s="49">
        <v>62</v>
      </c>
    </row>
    <row r="11" spans="1:10" s="341" customFormat="1" ht="147" customHeight="1" x14ac:dyDescent="0.2">
      <c r="A11" s="338">
        <v>6</v>
      </c>
      <c r="B11" s="338" t="s">
        <v>2</v>
      </c>
      <c r="C11" s="385" t="s">
        <v>2327</v>
      </c>
      <c r="D11" s="59" t="s">
        <v>2322</v>
      </c>
      <c r="E11" s="487" t="s">
        <v>2324</v>
      </c>
      <c r="F11" s="460" t="s">
        <v>3362</v>
      </c>
      <c r="G11" s="100" t="s">
        <v>2842</v>
      </c>
      <c r="H11" s="336" t="s">
        <v>543</v>
      </c>
      <c r="I11" s="336" t="s">
        <v>962</v>
      </c>
      <c r="J11" s="336">
        <v>3694</v>
      </c>
    </row>
    <row r="12" spans="1:10" s="341" customFormat="1" ht="147" customHeight="1" x14ac:dyDescent="0.2">
      <c r="A12" s="338">
        <v>7</v>
      </c>
      <c r="B12" s="338" t="s">
        <v>3</v>
      </c>
      <c r="C12" s="385" t="s">
        <v>2328</v>
      </c>
      <c r="D12" s="59" t="s">
        <v>2322</v>
      </c>
      <c r="E12" s="495" t="s">
        <v>2323</v>
      </c>
      <c r="F12" s="460" t="s">
        <v>3362</v>
      </c>
      <c r="G12" s="100" t="s">
        <v>2843</v>
      </c>
      <c r="H12" s="336" t="s">
        <v>543</v>
      </c>
      <c r="I12" s="336" t="s">
        <v>962</v>
      </c>
      <c r="J12" s="51">
        <v>3261</v>
      </c>
    </row>
    <row r="13" spans="1:10" s="295" customFormat="1" ht="147" customHeight="1" x14ac:dyDescent="0.2">
      <c r="A13" s="294">
        <v>8</v>
      </c>
      <c r="B13" s="294" t="s">
        <v>818</v>
      </c>
      <c r="C13" s="385" t="s">
        <v>2445</v>
      </c>
      <c r="D13" s="59" t="s">
        <v>3001</v>
      </c>
      <c r="E13" s="495" t="s">
        <v>2921</v>
      </c>
      <c r="F13" s="460" t="s">
        <v>3362</v>
      </c>
      <c r="G13" s="284" t="s">
        <v>3007</v>
      </c>
      <c r="H13" s="284" t="s">
        <v>1610</v>
      </c>
      <c r="I13" s="284" t="s">
        <v>1450</v>
      </c>
      <c r="J13" s="58">
        <v>131</v>
      </c>
    </row>
    <row r="14" spans="1:10" s="295" customFormat="1" ht="183.75" customHeight="1" x14ac:dyDescent="0.2">
      <c r="A14" s="294">
        <v>9</v>
      </c>
      <c r="B14" s="294" t="s">
        <v>977</v>
      </c>
      <c r="C14" s="385" t="s">
        <v>2581</v>
      </c>
      <c r="D14" s="59" t="s">
        <v>3001</v>
      </c>
      <c r="E14" s="495" t="s">
        <v>1466</v>
      </c>
      <c r="F14" s="460" t="s">
        <v>3362</v>
      </c>
      <c r="G14" s="284" t="s">
        <v>3008</v>
      </c>
      <c r="H14" s="284" t="s">
        <v>1610</v>
      </c>
      <c r="I14" s="284" t="s">
        <v>659</v>
      </c>
      <c r="J14" s="58">
        <v>32</v>
      </c>
    </row>
    <row r="15" spans="1:10" s="295" customFormat="1" ht="183.75" customHeight="1" x14ac:dyDescent="0.2">
      <c r="A15" s="294">
        <v>10</v>
      </c>
      <c r="B15" s="294" t="s">
        <v>1335</v>
      </c>
      <c r="C15" s="385" t="s">
        <v>2593</v>
      </c>
      <c r="D15" s="59" t="s">
        <v>3001</v>
      </c>
      <c r="E15" s="495" t="s">
        <v>204</v>
      </c>
      <c r="F15" s="460" t="s">
        <v>3362</v>
      </c>
      <c r="G15" s="284" t="s">
        <v>3009</v>
      </c>
      <c r="H15" s="284" t="s">
        <v>1610</v>
      </c>
      <c r="I15" s="284" t="s">
        <v>659</v>
      </c>
      <c r="J15" s="58">
        <v>73</v>
      </c>
    </row>
    <row r="16" spans="1:10" s="295" customFormat="1" ht="183.75" customHeight="1" x14ac:dyDescent="0.2">
      <c r="A16" s="294">
        <v>11</v>
      </c>
      <c r="B16" s="294" t="s">
        <v>1336</v>
      </c>
      <c r="C16" s="385" t="s">
        <v>2444</v>
      </c>
      <c r="D16" s="59" t="s">
        <v>3001</v>
      </c>
      <c r="E16" s="495" t="s">
        <v>1176</v>
      </c>
      <c r="F16" s="460" t="s">
        <v>3362</v>
      </c>
      <c r="G16" s="284" t="s">
        <v>3010</v>
      </c>
      <c r="H16" s="284" t="s">
        <v>1610</v>
      </c>
      <c r="I16" s="284" t="s">
        <v>2336</v>
      </c>
      <c r="J16" s="58">
        <v>195</v>
      </c>
    </row>
    <row r="17" spans="1:10" s="295" customFormat="1" ht="154.5" customHeight="1" x14ac:dyDescent="0.2">
      <c r="A17" s="294">
        <v>12</v>
      </c>
      <c r="B17" s="294" t="s">
        <v>1337</v>
      </c>
      <c r="C17" s="385" t="s">
        <v>2447</v>
      </c>
      <c r="D17" s="59" t="s">
        <v>3001</v>
      </c>
      <c r="E17" s="495" t="s">
        <v>146</v>
      </c>
      <c r="F17" s="460" t="s">
        <v>3362</v>
      </c>
      <c r="G17" s="284" t="s">
        <v>3011</v>
      </c>
      <c r="H17" s="284" t="s">
        <v>1610</v>
      </c>
      <c r="I17" s="284" t="s">
        <v>1433</v>
      </c>
      <c r="J17" s="51">
        <v>148</v>
      </c>
    </row>
    <row r="18" spans="1:10" s="295" customFormat="1" ht="49.5" customHeight="1" x14ac:dyDescent="0.2">
      <c r="A18" s="294">
        <v>13</v>
      </c>
      <c r="B18" s="294" t="s">
        <v>1338</v>
      </c>
      <c r="C18" s="385" t="s">
        <v>2452</v>
      </c>
      <c r="D18" s="59" t="s">
        <v>3001</v>
      </c>
      <c r="E18" s="495" t="s">
        <v>1519</v>
      </c>
      <c r="F18" s="460" t="s">
        <v>3362</v>
      </c>
      <c r="G18" s="284" t="s">
        <v>3012</v>
      </c>
      <c r="H18" s="284" t="s">
        <v>1610</v>
      </c>
      <c r="I18" s="284" t="s">
        <v>2340</v>
      </c>
      <c r="J18" s="51">
        <v>163</v>
      </c>
    </row>
    <row r="19" spans="1:10" s="295" customFormat="1" ht="39" customHeight="1" x14ac:dyDescent="0.2">
      <c r="A19" s="294">
        <v>14</v>
      </c>
      <c r="B19" s="294" t="s">
        <v>1339</v>
      </c>
      <c r="C19" s="385" t="s">
        <v>2434</v>
      </c>
      <c r="D19" s="59" t="s">
        <v>3001</v>
      </c>
      <c r="E19" s="495" t="s">
        <v>256</v>
      </c>
      <c r="F19" s="460" t="s">
        <v>3362</v>
      </c>
      <c r="G19" s="284" t="s">
        <v>3013</v>
      </c>
      <c r="H19" s="284" t="s">
        <v>1610</v>
      </c>
      <c r="I19" s="284" t="s">
        <v>2346</v>
      </c>
      <c r="J19" s="51">
        <v>195</v>
      </c>
    </row>
    <row r="20" spans="1:10" s="295" customFormat="1" ht="39" customHeight="1" x14ac:dyDescent="0.2">
      <c r="A20" s="294">
        <v>15</v>
      </c>
      <c r="B20" s="294" t="s">
        <v>295</v>
      </c>
      <c r="C20" s="385" t="s">
        <v>2592</v>
      </c>
      <c r="D20" s="59" t="s">
        <v>3001</v>
      </c>
      <c r="E20" s="495" t="s">
        <v>302</v>
      </c>
      <c r="F20" s="460" t="s">
        <v>3362</v>
      </c>
      <c r="G20" s="284" t="s">
        <v>3014</v>
      </c>
      <c r="H20" s="284" t="s">
        <v>1610</v>
      </c>
      <c r="I20" s="284" t="s">
        <v>2321</v>
      </c>
      <c r="J20" s="51">
        <v>42</v>
      </c>
    </row>
    <row r="21" spans="1:10" s="295" customFormat="1" ht="78.75" customHeight="1" x14ac:dyDescent="0.2">
      <c r="A21" s="294">
        <v>16</v>
      </c>
      <c r="B21" s="294" t="s">
        <v>296</v>
      </c>
      <c r="C21" s="385" t="s">
        <v>2580</v>
      </c>
      <c r="D21" s="59" t="s">
        <v>3001</v>
      </c>
      <c r="E21" s="495" t="s">
        <v>204</v>
      </c>
      <c r="F21" s="460" t="s">
        <v>3362</v>
      </c>
      <c r="G21" s="284" t="s">
        <v>3015</v>
      </c>
      <c r="H21" s="284" t="s">
        <v>1610</v>
      </c>
      <c r="I21" s="284" t="s">
        <v>2575</v>
      </c>
      <c r="J21" s="58">
        <v>55</v>
      </c>
    </row>
    <row r="22" spans="1:10" s="295" customFormat="1" ht="147.75" customHeight="1" x14ac:dyDescent="0.2">
      <c r="A22" s="294">
        <v>17</v>
      </c>
      <c r="B22" s="294" t="s">
        <v>297</v>
      </c>
      <c r="C22" s="385" t="s">
        <v>2556</v>
      </c>
      <c r="D22" s="59" t="s">
        <v>3001</v>
      </c>
      <c r="E22" s="495" t="s">
        <v>1586</v>
      </c>
      <c r="F22" s="460" t="s">
        <v>3362</v>
      </c>
      <c r="G22" s="284" t="s">
        <v>2557</v>
      </c>
      <c r="H22" s="284" t="s">
        <v>1610</v>
      </c>
      <c r="I22" s="284" t="s">
        <v>740</v>
      </c>
      <c r="J22" s="51">
        <v>392</v>
      </c>
    </row>
    <row r="23" spans="1:10" s="341" customFormat="1" ht="303.75" customHeight="1" x14ac:dyDescent="0.2">
      <c r="A23" s="338">
        <v>18</v>
      </c>
      <c r="B23" s="338" t="s">
        <v>983</v>
      </c>
      <c r="C23" s="385" t="s">
        <v>2001</v>
      </c>
      <c r="D23" s="74" t="s">
        <v>984</v>
      </c>
      <c r="E23" s="495" t="s">
        <v>3101</v>
      </c>
      <c r="F23" s="460" t="s">
        <v>3362</v>
      </c>
      <c r="G23" s="53" t="s">
        <v>3102</v>
      </c>
      <c r="H23" s="336" t="s">
        <v>543</v>
      </c>
      <c r="I23" s="336" t="s">
        <v>962</v>
      </c>
      <c r="J23" s="60">
        <v>450</v>
      </c>
    </row>
    <row r="24" spans="1:10" s="341" customFormat="1" ht="59.25" customHeight="1" x14ac:dyDescent="0.2">
      <c r="A24" s="338">
        <v>19</v>
      </c>
      <c r="B24" s="338" t="s">
        <v>2698</v>
      </c>
      <c r="C24" s="385" t="s">
        <v>2002</v>
      </c>
      <c r="D24" s="74" t="s">
        <v>1418</v>
      </c>
      <c r="E24" s="495" t="s">
        <v>2706</v>
      </c>
      <c r="F24" s="460" t="s">
        <v>3362</v>
      </c>
      <c r="G24" s="53" t="s">
        <v>420</v>
      </c>
      <c r="H24" s="336" t="s">
        <v>543</v>
      </c>
      <c r="I24" s="336" t="s">
        <v>962</v>
      </c>
      <c r="J24" s="60">
        <v>275.5</v>
      </c>
    </row>
    <row r="25" spans="1:10" s="341" customFormat="1" ht="90" customHeight="1" x14ac:dyDescent="0.2">
      <c r="A25" s="338">
        <v>20</v>
      </c>
      <c r="B25" s="338" t="s">
        <v>2702</v>
      </c>
      <c r="C25" s="385" t="s">
        <v>2003</v>
      </c>
      <c r="D25" s="74" t="s">
        <v>206</v>
      </c>
      <c r="E25" s="495" t="s">
        <v>705</v>
      </c>
      <c r="F25" s="460" t="s">
        <v>3362</v>
      </c>
      <c r="G25" s="53" t="s">
        <v>420</v>
      </c>
      <c r="H25" s="335" t="s">
        <v>797</v>
      </c>
      <c r="I25" s="51" t="s">
        <v>962</v>
      </c>
      <c r="J25" s="60">
        <v>857.55</v>
      </c>
    </row>
    <row r="26" spans="1:10" s="341" customFormat="1" ht="63.75" customHeight="1" x14ac:dyDescent="0.2">
      <c r="A26" s="338">
        <v>21</v>
      </c>
      <c r="B26" s="338" t="s">
        <v>2697</v>
      </c>
      <c r="C26" s="385" t="s">
        <v>2004</v>
      </c>
      <c r="D26" s="74" t="s">
        <v>1419</v>
      </c>
      <c r="E26" s="495" t="s">
        <v>1013</v>
      </c>
      <c r="F26" s="460" t="s">
        <v>3362</v>
      </c>
      <c r="G26" s="53" t="s">
        <v>420</v>
      </c>
      <c r="H26" s="336" t="s">
        <v>543</v>
      </c>
      <c r="I26" s="336" t="s">
        <v>962</v>
      </c>
      <c r="J26" s="60">
        <v>700</v>
      </c>
    </row>
    <row r="27" spans="1:10" s="341" customFormat="1" ht="63.75" customHeight="1" x14ac:dyDescent="0.2">
      <c r="A27" s="338">
        <v>22</v>
      </c>
      <c r="B27" s="338" t="s">
        <v>2696</v>
      </c>
      <c r="C27" s="385" t="s">
        <v>2005</v>
      </c>
      <c r="D27" s="74" t="s">
        <v>789</v>
      </c>
      <c r="E27" s="495" t="s">
        <v>228</v>
      </c>
      <c r="F27" s="460" t="s">
        <v>3362</v>
      </c>
      <c r="G27" s="53" t="s">
        <v>420</v>
      </c>
      <c r="H27" s="336" t="s">
        <v>543</v>
      </c>
      <c r="I27" s="336" t="s">
        <v>962</v>
      </c>
      <c r="J27" s="60">
        <v>900</v>
      </c>
    </row>
    <row r="28" spans="1:10" s="341" customFormat="1" ht="63.75" customHeight="1" x14ac:dyDescent="0.2">
      <c r="A28" s="338">
        <v>23</v>
      </c>
      <c r="B28" s="338" t="s">
        <v>2695</v>
      </c>
      <c r="C28" s="385" t="s">
        <v>2006</v>
      </c>
      <c r="D28" s="74" t="s">
        <v>1430</v>
      </c>
      <c r="E28" s="495" t="s">
        <v>417</v>
      </c>
      <c r="F28" s="460" t="s">
        <v>3362</v>
      </c>
      <c r="G28" s="53" t="s">
        <v>420</v>
      </c>
      <c r="H28" s="336" t="s">
        <v>543</v>
      </c>
      <c r="I28" s="336" t="s">
        <v>962</v>
      </c>
      <c r="J28" s="60">
        <v>8641</v>
      </c>
    </row>
    <row r="29" spans="1:10" s="341" customFormat="1" ht="63.75" customHeight="1" x14ac:dyDescent="0.2">
      <c r="A29" s="338">
        <v>24</v>
      </c>
      <c r="B29" s="338" t="s">
        <v>2694</v>
      </c>
      <c r="C29" s="385" t="s">
        <v>2007</v>
      </c>
      <c r="D29" s="74" t="s">
        <v>1430</v>
      </c>
      <c r="E29" s="495" t="s">
        <v>655</v>
      </c>
      <c r="F29" s="460" t="s">
        <v>3362</v>
      </c>
      <c r="G29" s="53" t="s">
        <v>420</v>
      </c>
      <c r="H29" s="336" t="s">
        <v>543</v>
      </c>
      <c r="I29" s="336" t="s">
        <v>962</v>
      </c>
      <c r="J29" s="60">
        <v>8641</v>
      </c>
    </row>
    <row r="30" spans="1:10" s="341" customFormat="1" ht="33.75" customHeight="1" x14ac:dyDescent="0.2">
      <c r="A30" s="613">
        <v>25</v>
      </c>
      <c r="B30" s="613" t="s">
        <v>2288</v>
      </c>
      <c r="C30" s="611" t="s">
        <v>2291</v>
      </c>
      <c r="D30" s="654" t="s">
        <v>2289</v>
      </c>
      <c r="E30" s="495"/>
      <c r="F30" s="617" t="s">
        <v>3362</v>
      </c>
      <c r="G30" s="252" t="s">
        <v>3037</v>
      </c>
      <c r="H30" s="611" t="s">
        <v>543</v>
      </c>
      <c r="I30" s="611" t="s">
        <v>962</v>
      </c>
      <c r="J30" s="658">
        <v>2538</v>
      </c>
    </row>
    <row r="31" spans="1:10" s="295" customFormat="1" ht="55.5" customHeight="1" x14ac:dyDescent="0.2">
      <c r="A31" s="614"/>
      <c r="B31" s="614"/>
      <c r="C31" s="621"/>
      <c r="D31" s="635"/>
      <c r="E31" s="487" t="s">
        <v>1003</v>
      </c>
      <c r="F31" s="617"/>
      <c r="G31" s="284" t="s">
        <v>2798</v>
      </c>
      <c r="H31" s="621"/>
      <c r="I31" s="621"/>
      <c r="J31" s="659"/>
    </row>
    <row r="32" spans="1:10" s="295" customFormat="1" ht="55.5" customHeight="1" x14ac:dyDescent="0.2">
      <c r="A32" s="614"/>
      <c r="B32" s="614"/>
      <c r="C32" s="621"/>
      <c r="D32" s="635"/>
      <c r="E32" s="487" t="s">
        <v>1003</v>
      </c>
      <c r="F32" s="617"/>
      <c r="G32" s="284" t="s">
        <v>2799</v>
      </c>
      <c r="H32" s="621"/>
      <c r="I32" s="621"/>
      <c r="J32" s="659"/>
    </row>
    <row r="33" spans="1:10" s="295" customFormat="1" ht="55.5" customHeight="1" x14ac:dyDescent="0.2">
      <c r="A33" s="614"/>
      <c r="B33" s="614"/>
      <c r="C33" s="621"/>
      <c r="D33" s="635"/>
      <c r="E33" s="487" t="s">
        <v>1003</v>
      </c>
      <c r="F33" s="617"/>
      <c r="G33" s="284" t="s">
        <v>2800</v>
      </c>
      <c r="H33" s="621"/>
      <c r="I33" s="621"/>
      <c r="J33" s="659"/>
    </row>
    <row r="34" spans="1:10" s="295" customFormat="1" ht="55.5" customHeight="1" x14ac:dyDescent="0.2">
      <c r="A34" s="614"/>
      <c r="B34" s="614"/>
      <c r="C34" s="621"/>
      <c r="D34" s="635"/>
      <c r="E34" s="495" t="s">
        <v>1005</v>
      </c>
      <c r="F34" s="617"/>
      <c r="G34" s="284" t="s">
        <v>2801</v>
      </c>
      <c r="H34" s="621"/>
      <c r="I34" s="621"/>
      <c r="J34" s="659"/>
    </row>
    <row r="35" spans="1:10" s="295" customFormat="1" ht="55.5" customHeight="1" x14ac:dyDescent="0.2">
      <c r="A35" s="614"/>
      <c r="B35" s="614"/>
      <c r="C35" s="621"/>
      <c r="D35" s="635"/>
      <c r="E35" s="495" t="s">
        <v>1003</v>
      </c>
      <c r="F35" s="617"/>
      <c r="G35" s="284" t="s">
        <v>2802</v>
      </c>
      <c r="H35" s="621"/>
      <c r="I35" s="621"/>
      <c r="J35" s="659"/>
    </row>
    <row r="36" spans="1:10" s="295" customFormat="1" ht="33.75" customHeight="1" x14ac:dyDescent="0.2">
      <c r="A36" s="614"/>
      <c r="B36" s="614"/>
      <c r="C36" s="621"/>
      <c r="D36" s="635"/>
      <c r="E36" s="495" t="s">
        <v>2292</v>
      </c>
      <c r="F36" s="617"/>
      <c r="G36" s="284" t="s">
        <v>2803</v>
      </c>
      <c r="H36" s="621"/>
      <c r="I36" s="621"/>
      <c r="J36" s="659"/>
    </row>
    <row r="37" spans="1:10" s="295" customFormat="1" ht="33.75" customHeight="1" x14ac:dyDescent="0.2">
      <c r="A37" s="614"/>
      <c r="B37" s="614"/>
      <c r="C37" s="621"/>
      <c r="D37" s="635"/>
      <c r="E37" s="495" t="s">
        <v>743</v>
      </c>
      <c r="F37" s="617"/>
      <c r="G37" s="284" t="s">
        <v>2803</v>
      </c>
      <c r="H37" s="621"/>
      <c r="I37" s="621"/>
      <c r="J37" s="659"/>
    </row>
    <row r="38" spans="1:10" s="295" customFormat="1" ht="33.75" customHeight="1" x14ac:dyDescent="0.2">
      <c r="A38" s="614"/>
      <c r="B38" s="614"/>
      <c r="C38" s="621"/>
      <c r="D38" s="635"/>
      <c r="E38" s="495" t="s">
        <v>743</v>
      </c>
      <c r="F38" s="617"/>
      <c r="G38" s="284" t="s">
        <v>2804</v>
      </c>
      <c r="H38" s="621"/>
      <c r="I38" s="621"/>
      <c r="J38" s="659"/>
    </row>
    <row r="39" spans="1:10" s="295" customFormat="1" ht="33.75" customHeight="1" x14ac:dyDescent="0.2">
      <c r="A39" s="614"/>
      <c r="B39" s="614"/>
      <c r="C39" s="621"/>
      <c r="D39" s="635"/>
      <c r="E39" s="495" t="s">
        <v>743</v>
      </c>
      <c r="F39" s="617"/>
      <c r="G39" s="284" t="s">
        <v>2805</v>
      </c>
      <c r="H39" s="621"/>
      <c r="I39" s="621"/>
      <c r="J39" s="659"/>
    </row>
    <row r="40" spans="1:10" s="295" customFormat="1" ht="33.75" customHeight="1" x14ac:dyDescent="0.2">
      <c r="A40" s="614"/>
      <c r="B40" s="614"/>
      <c r="C40" s="621"/>
      <c r="D40" s="635"/>
      <c r="E40" s="495" t="s">
        <v>2293</v>
      </c>
      <c r="F40" s="617"/>
      <c r="G40" s="284" t="s">
        <v>2806</v>
      </c>
      <c r="H40" s="621"/>
      <c r="I40" s="621"/>
      <c r="J40" s="659"/>
    </row>
    <row r="41" spans="1:10" s="295" customFormat="1" ht="33.75" customHeight="1" x14ac:dyDescent="0.2">
      <c r="A41" s="614"/>
      <c r="B41" s="614"/>
      <c r="C41" s="621"/>
      <c r="D41" s="635"/>
      <c r="E41" s="495" t="s">
        <v>2294</v>
      </c>
      <c r="F41" s="617"/>
      <c r="G41" s="284" t="s">
        <v>2806</v>
      </c>
      <c r="H41" s="621"/>
      <c r="I41" s="621"/>
      <c r="J41" s="659"/>
    </row>
    <row r="42" spans="1:10" s="295" customFormat="1" ht="33.75" customHeight="1" x14ac:dyDescent="0.2">
      <c r="A42" s="614"/>
      <c r="B42" s="614"/>
      <c r="C42" s="621"/>
      <c r="D42" s="635"/>
      <c r="E42" s="495" t="s">
        <v>1005</v>
      </c>
      <c r="F42" s="617"/>
      <c r="G42" s="284" t="s">
        <v>2807</v>
      </c>
      <c r="H42" s="621"/>
      <c r="I42" s="621"/>
      <c r="J42" s="659"/>
    </row>
    <row r="43" spans="1:10" s="295" customFormat="1" ht="33.75" customHeight="1" x14ac:dyDescent="0.2">
      <c r="A43" s="615"/>
      <c r="B43" s="615"/>
      <c r="C43" s="612"/>
      <c r="D43" s="636"/>
      <c r="E43" s="495" t="s">
        <v>2295</v>
      </c>
      <c r="F43" s="617"/>
      <c r="G43" s="284" t="s">
        <v>1463</v>
      </c>
      <c r="H43" s="612"/>
      <c r="I43" s="612"/>
      <c r="J43" s="660"/>
    </row>
    <row r="44" spans="1:10" s="341" customFormat="1" ht="25.5" customHeight="1" x14ac:dyDescent="0.2">
      <c r="A44" s="671">
        <v>26</v>
      </c>
      <c r="B44" s="613" t="s">
        <v>2296</v>
      </c>
      <c r="C44" s="611" t="s">
        <v>2297</v>
      </c>
      <c r="D44" s="383" t="s">
        <v>2289</v>
      </c>
      <c r="E44" s="495"/>
      <c r="F44" s="617" t="s">
        <v>3362</v>
      </c>
      <c r="G44" s="252" t="s">
        <v>2484</v>
      </c>
      <c r="H44" s="611" t="s">
        <v>543</v>
      </c>
      <c r="I44" s="611" t="s">
        <v>962</v>
      </c>
      <c r="J44" s="668">
        <v>4987</v>
      </c>
    </row>
    <row r="45" spans="1:10" s="300" customFormat="1" ht="30" customHeight="1" x14ac:dyDescent="0.2">
      <c r="A45" s="672"/>
      <c r="B45" s="614"/>
      <c r="C45" s="621"/>
      <c r="D45" s="63"/>
      <c r="E45" s="487" t="s">
        <v>699</v>
      </c>
      <c r="F45" s="617"/>
      <c r="G45" s="298" t="s">
        <v>1460</v>
      </c>
      <c r="H45" s="621"/>
      <c r="I45" s="621"/>
      <c r="J45" s="669"/>
    </row>
    <row r="46" spans="1:10" s="300" customFormat="1" ht="30" customHeight="1" x14ac:dyDescent="0.2">
      <c r="A46" s="672"/>
      <c r="B46" s="614"/>
      <c r="C46" s="621"/>
      <c r="D46" s="63"/>
      <c r="E46" s="487" t="s">
        <v>1062</v>
      </c>
      <c r="F46" s="617"/>
      <c r="G46" s="298" t="s">
        <v>500</v>
      </c>
      <c r="H46" s="621"/>
      <c r="I46" s="621"/>
      <c r="J46" s="669"/>
    </row>
    <row r="47" spans="1:10" s="300" customFormat="1" ht="30" customHeight="1" x14ac:dyDescent="0.2">
      <c r="A47" s="672"/>
      <c r="B47" s="614"/>
      <c r="C47" s="621"/>
      <c r="D47" s="63"/>
      <c r="E47" s="487" t="s">
        <v>126</v>
      </c>
      <c r="F47" s="617"/>
      <c r="G47" s="298" t="s">
        <v>408</v>
      </c>
      <c r="H47" s="621"/>
      <c r="I47" s="621"/>
      <c r="J47" s="669"/>
    </row>
    <row r="48" spans="1:10" s="300" customFormat="1" ht="30" customHeight="1" x14ac:dyDescent="0.2">
      <c r="A48" s="672"/>
      <c r="B48" s="614"/>
      <c r="C48" s="621"/>
      <c r="D48" s="63"/>
      <c r="E48" s="487" t="s">
        <v>126</v>
      </c>
      <c r="F48" s="617"/>
      <c r="G48" s="298" t="s">
        <v>1040</v>
      </c>
      <c r="H48" s="621"/>
      <c r="I48" s="621"/>
      <c r="J48" s="669"/>
    </row>
    <row r="49" spans="1:10" s="300" customFormat="1" ht="30" customHeight="1" x14ac:dyDescent="0.2">
      <c r="A49" s="672"/>
      <c r="B49" s="614"/>
      <c r="C49" s="621"/>
      <c r="D49" s="63"/>
      <c r="E49" s="487" t="s">
        <v>1005</v>
      </c>
      <c r="F49" s="617"/>
      <c r="G49" s="298" t="s">
        <v>1253</v>
      </c>
      <c r="H49" s="621"/>
      <c r="I49" s="621"/>
      <c r="J49" s="669"/>
    </row>
    <row r="50" spans="1:10" s="300" customFormat="1" ht="30" customHeight="1" x14ac:dyDescent="0.2">
      <c r="A50" s="672"/>
      <c r="B50" s="614"/>
      <c r="C50" s="621"/>
      <c r="D50" s="63"/>
      <c r="E50" s="487" t="s">
        <v>743</v>
      </c>
      <c r="F50" s="617"/>
      <c r="G50" s="298" t="s">
        <v>1253</v>
      </c>
      <c r="H50" s="621"/>
      <c r="I50" s="621"/>
      <c r="J50" s="669"/>
    </row>
    <row r="51" spans="1:10" s="300" customFormat="1" ht="30" customHeight="1" x14ac:dyDescent="0.2">
      <c r="A51" s="672"/>
      <c r="B51" s="614"/>
      <c r="C51" s="621"/>
      <c r="D51" s="63"/>
      <c r="E51" s="487" t="s">
        <v>126</v>
      </c>
      <c r="F51" s="617"/>
      <c r="G51" s="298" t="s">
        <v>1253</v>
      </c>
      <c r="H51" s="621"/>
      <c r="I51" s="621"/>
      <c r="J51" s="669"/>
    </row>
    <row r="52" spans="1:10" s="300" customFormat="1" ht="30" customHeight="1" x14ac:dyDescent="0.2">
      <c r="A52" s="672"/>
      <c r="B52" s="614"/>
      <c r="C52" s="621"/>
      <c r="D52" s="63"/>
      <c r="E52" s="487" t="s">
        <v>644</v>
      </c>
      <c r="F52" s="617"/>
      <c r="G52" s="298" t="s">
        <v>1041</v>
      </c>
      <c r="H52" s="621"/>
      <c r="I52" s="621"/>
      <c r="J52" s="669"/>
    </row>
    <row r="53" spans="1:10" s="300" customFormat="1" ht="30" customHeight="1" x14ac:dyDescent="0.2">
      <c r="A53" s="672"/>
      <c r="B53" s="614"/>
      <c r="C53" s="621"/>
      <c r="D53" s="63"/>
      <c r="E53" s="487" t="s">
        <v>1003</v>
      </c>
      <c r="F53" s="617"/>
      <c r="G53" s="298" t="s">
        <v>1042</v>
      </c>
      <c r="H53" s="621"/>
      <c r="I53" s="621"/>
      <c r="J53" s="669"/>
    </row>
    <row r="54" spans="1:10" s="300" customFormat="1" ht="30" customHeight="1" x14ac:dyDescent="0.2">
      <c r="A54" s="672"/>
      <c r="B54" s="614"/>
      <c r="C54" s="621"/>
      <c r="D54" s="63"/>
      <c r="E54" s="487" t="s">
        <v>644</v>
      </c>
      <c r="F54" s="617"/>
      <c r="G54" s="298" t="s">
        <v>245</v>
      </c>
      <c r="H54" s="621"/>
      <c r="I54" s="621"/>
      <c r="J54" s="669"/>
    </row>
    <row r="55" spans="1:10" s="300" customFormat="1" ht="30" customHeight="1" x14ac:dyDescent="0.2">
      <c r="A55" s="672"/>
      <c r="B55" s="614"/>
      <c r="C55" s="621"/>
      <c r="D55" s="63"/>
      <c r="E55" s="487" t="s">
        <v>1003</v>
      </c>
      <c r="F55" s="617"/>
      <c r="G55" s="298" t="s">
        <v>794</v>
      </c>
      <c r="H55" s="621"/>
      <c r="I55" s="621"/>
      <c r="J55" s="669"/>
    </row>
    <row r="56" spans="1:10" s="300" customFormat="1" ht="30" customHeight="1" x14ac:dyDescent="0.2">
      <c r="A56" s="672"/>
      <c r="B56" s="614"/>
      <c r="C56" s="621"/>
      <c r="D56" s="63"/>
      <c r="E56" s="487" t="s">
        <v>1003</v>
      </c>
      <c r="F56" s="617"/>
      <c r="G56" s="298" t="s">
        <v>1503</v>
      </c>
      <c r="H56" s="621"/>
      <c r="I56" s="621"/>
      <c r="J56" s="669"/>
    </row>
    <row r="57" spans="1:10" s="300" customFormat="1" ht="30" customHeight="1" x14ac:dyDescent="0.2">
      <c r="A57" s="672"/>
      <c r="B57" s="614"/>
      <c r="C57" s="621"/>
      <c r="D57" s="63"/>
      <c r="E57" s="487" t="s">
        <v>743</v>
      </c>
      <c r="F57" s="617"/>
      <c r="G57" s="298" t="s">
        <v>390</v>
      </c>
      <c r="H57" s="621"/>
      <c r="I57" s="621"/>
      <c r="J57" s="669"/>
    </row>
    <row r="58" spans="1:10" s="300" customFormat="1" ht="30" customHeight="1" x14ac:dyDescent="0.2">
      <c r="A58" s="672"/>
      <c r="B58" s="614"/>
      <c r="C58" s="621"/>
      <c r="D58" s="63"/>
      <c r="E58" s="487" t="s">
        <v>1005</v>
      </c>
      <c r="F58" s="617"/>
      <c r="G58" s="298" t="s">
        <v>687</v>
      </c>
      <c r="H58" s="621"/>
      <c r="I58" s="621"/>
      <c r="J58" s="669"/>
    </row>
    <row r="59" spans="1:10" s="300" customFormat="1" ht="30" customHeight="1" x14ac:dyDescent="0.2">
      <c r="A59" s="672"/>
      <c r="B59" s="614"/>
      <c r="C59" s="621"/>
      <c r="D59" s="63"/>
      <c r="E59" s="487" t="s">
        <v>743</v>
      </c>
      <c r="F59" s="617"/>
      <c r="G59" s="298" t="s">
        <v>733</v>
      </c>
      <c r="H59" s="621"/>
      <c r="I59" s="621"/>
      <c r="J59" s="669"/>
    </row>
    <row r="60" spans="1:10" s="300" customFormat="1" ht="30" customHeight="1" x14ac:dyDescent="0.2">
      <c r="A60" s="672"/>
      <c r="B60" s="614"/>
      <c r="C60" s="621"/>
      <c r="D60" s="63"/>
      <c r="E60" s="487" t="s">
        <v>1003</v>
      </c>
      <c r="F60" s="617"/>
      <c r="G60" s="298" t="s">
        <v>670</v>
      </c>
      <c r="H60" s="621"/>
      <c r="I60" s="621"/>
      <c r="J60" s="669"/>
    </row>
    <row r="61" spans="1:10" s="300" customFormat="1" ht="30" customHeight="1" x14ac:dyDescent="0.2">
      <c r="A61" s="672"/>
      <c r="B61" s="614"/>
      <c r="C61" s="621"/>
      <c r="D61" s="63"/>
      <c r="E61" s="487" t="s">
        <v>1003</v>
      </c>
      <c r="F61" s="617"/>
      <c r="G61" s="298" t="s">
        <v>484</v>
      </c>
      <c r="H61" s="621"/>
      <c r="I61" s="621"/>
      <c r="J61" s="669"/>
    </row>
    <row r="62" spans="1:10" s="300" customFormat="1" ht="30" customHeight="1" x14ac:dyDescent="0.2">
      <c r="A62" s="672"/>
      <c r="B62" s="614"/>
      <c r="C62" s="621"/>
      <c r="D62" s="63"/>
      <c r="E62" s="487" t="s">
        <v>1003</v>
      </c>
      <c r="F62" s="617"/>
      <c r="G62" s="298" t="s">
        <v>485</v>
      </c>
      <c r="H62" s="621"/>
      <c r="I62" s="621"/>
      <c r="J62" s="669"/>
    </row>
    <row r="63" spans="1:10" s="300" customFormat="1" ht="30" customHeight="1" x14ac:dyDescent="0.2">
      <c r="A63" s="672"/>
      <c r="B63" s="614"/>
      <c r="C63" s="621"/>
      <c r="D63" s="63"/>
      <c r="E63" s="487" t="s">
        <v>1003</v>
      </c>
      <c r="F63" s="617"/>
      <c r="G63" s="298" t="s">
        <v>1390</v>
      </c>
      <c r="H63" s="621"/>
      <c r="I63" s="621"/>
      <c r="J63" s="669"/>
    </row>
    <row r="64" spans="1:10" s="300" customFormat="1" ht="30" customHeight="1" x14ac:dyDescent="0.2">
      <c r="A64" s="672"/>
      <c r="B64" s="614"/>
      <c r="C64" s="621"/>
      <c r="D64" s="63"/>
      <c r="E64" s="487" t="s">
        <v>1003</v>
      </c>
      <c r="F64" s="617"/>
      <c r="G64" s="298" t="s">
        <v>474</v>
      </c>
      <c r="H64" s="621"/>
      <c r="I64" s="621"/>
      <c r="J64" s="669"/>
    </row>
    <row r="65" spans="1:10" s="300" customFormat="1" ht="30" customHeight="1" x14ac:dyDescent="0.2">
      <c r="A65" s="672"/>
      <c r="B65" s="614"/>
      <c r="C65" s="621"/>
      <c r="D65" s="63"/>
      <c r="E65" s="487" t="s">
        <v>1003</v>
      </c>
      <c r="F65" s="617"/>
      <c r="G65" s="298" t="s">
        <v>964</v>
      </c>
      <c r="H65" s="621"/>
      <c r="I65" s="621"/>
      <c r="J65" s="669"/>
    </row>
    <row r="66" spans="1:10" s="300" customFormat="1" ht="30" customHeight="1" x14ac:dyDescent="0.2">
      <c r="A66" s="672"/>
      <c r="B66" s="614"/>
      <c r="C66" s="621"/>
      <c r="D66" s="63"/>
      <c r="E66" s="487" t="s">
        <v>743</v>
      </c>
      <c r="F66" s="617"/>
      <c r="G66" s="298" t="s">
        <v>1297</v>
      </c>
      <c r="H66" s="621"/>
      <c r="I66" s="621"/>
      <c r="J66" s="669"/>
    </row>
    <row r="67" spans="1:10" s="300" customFormat="1" ht="30" customHeight="1" x14ac:dyDescent="0.2">
      <c r="A67" s="672"/>
      <c r="B67" s="614"/>
      <c r="C67" s="621"/>
      <c r="D67" s="63"/>
      <c r="E67" s="487" t="s">
        <v>1003</v>
      </c>
      <c r="F67" s="617"/>
      <c r="G67" s="298" t="s">
        <v>1297</v>
      </c>
      <c r="H67" s="621"/>
      <c r="I67" s="621"/>
      <c r="J67" s="669"/>
    </row>
    <row r="68" spans="1:10" s="300" customFormat="1" ht="30" customHeight="1" x14ac:dyDescent="0.2">
      <c r="A68" s="672"/>
      <c r="B68" s="614"/>
      <c r="C68" s="621"/>
      <c r="D68" s="63"/>
      <c r="E68" s="487" t="s">
        <v>1003</v>
      </c>
      <c r="F68" s="617"/>
      <c r="G68" s="298" t="s">
        <v>618</v>
      </c>
      <c r="H68" s="621"/>
      <c r="I68" s="621"/>
      <c r="J68" s="669"/>
    </row>
    <row r="69" spans="1:10" s="300" customFormat="1" ht="30" customHeight="1" x14ac:dyDescent="0.2">
      <c r="A69" s="672"/>
      <c r="B69" s="614"/>
      <c r="C69" s="621"/>
      <c r="D69" s="63"/>
      <c r="E69" s="487" t="s">
        <v>823</v>
      </c>
      <c r="F69" s="617"/>
      <c r="G69" s="298" t="s">
        <v>2808</v>
      </c>
      <c r="H69" s="621"/>
      <c r="I69" s="621"/>
      <c r="J69" s="669"/>
    </row>
    <row r="70" spans="1:10" s="300" customFormat="1" ht="30" customHeight="1" x14ac:dyDescent="0.2">
      <c r="A70" s="672"/>
      <c r="B70" s="614"/>
      <c r="C70" s="621"/>
      <c r="D70" s="63"/>
      <c r="E70" s="487" t="s">
        <v>1003</v>
      </c>
      <c r="F70" s="617"/>
      <c r="G70" s="298" t="s">
        <v>2809</v>
      </c>
      <c r="H70" s="621"/>
      <c r="I70" s="621"/>
      <c r="J70" s="669"/>
    </row>
    <row r="71" spans="1:10" s="300" customFormat="1" ht="30" customHeight="1" x14ac:dyDescent="0.2">
      <c r="A71" s="672"/>
      <c r="B71" s="614"/>
      <c r="C71" s="621"/>
      <c r="D71" s="63"/>
      <c r="E71" s="487" t="s">
        <v>1005</v>
      </c>
      <c r="F71" s="617"/>
      <c r="G71" s="298" t="s">
        <v>1611</v>
      </c>
      <c r="H71" s="621"/>
      <c r="I71" s="621"/>
      <c r="J71" s="669"/>
    </row>
    <row r="72" spans="1:10" s="300" customFormat="1" ht="30" customHeight="1" x14ac:dyDescent="0.2">
      <c r="A72" s="672"/>
      <c r="B72" s="614"/>
      <c r="C72" s="621"/>
      <c r="D72" s="63"/>
      <c r="E72" s="487" t="s">
        <v>1005</v>
      </c>
      <c r="F72" s="617"/>
      <c r="G72" s="298" t="s">
        <v>1611</v>
      </c>
      <c r="H72" s="621"/>
      <c r="I72" s="621"/>
      <c r="J72" s="669"/>
    </row>
    <row r="73" spans="1:10" s="300" customFormat="1" ht="30" customHeight="1" x14ac:dyDescent="0.2">
      <c r="A73" s="672"/>
      <c r="B73" s="614"/>
      <c r="C73" s="621"/>
      <c r="D73" s="63"/>
      <c r="E73" s="487" t="s">
        <v>1003</v>
      </c>
      <c r="F73" s="617"/>
      <c r="G73" s="298" t="s">
        <v>734</v>
      </c>
      <c r="H73" s="621"/>
      <c r="I73" s="621"/>
      <c r="J73" s="669"/>
    </row>
    <row r="74" spans="1:10" s="300" customFormat="1" ht="30" customHeight="1" x14ac:dyDescent="0.2">
      <c r="A74" s="672"/>
      <c r="B74" s="614"/>
      <c r="C74" s="621"/>
      <c r="D74" s="63"/>
      <c r="E74" s="487" t="s">
        <v>1003</v>
      </c>
      <c r="F74" s="617"/>
      <c r="G74" s="298" t="s">
        <v>953</v>
      </c>
      <c r="H74" s="621"/>
      <c r="I74" s="621"/>
      <c r="J74" s="669"/>
    </row>
    <row r="75" spans="1:10" s="300" customFormat="1" ht="30" customHeight="1" x14ac:dyDescent="0.2">
      <c r="A75" s="672"/>
      <c r="B75" s="614"/>
      <c r="C75" s="621"/>
      <c r="D75" s="63"/>
      <c r="E75" s="487" t="s">
        <v>743</v>
      </c>
      <c r="F75" s="617"/>
      <c r="G75" s="298" t="s">
        <v>1354</v>
      </c>
      <c r="H75" s="621"/>
      <c r="I75" s="621"/>
      <c r="J75" s="669"/>
    </row>
    <row r="76" spans="1:10" s="345" customFormat="1" ht="243.75" customHeight="1" x14ac:dyDescent="0.2">
      <c r="A76" s="672"/>
      <c r="B76" s="614"/>
      <c r="C76" s="621"/>
      <c r="D76" s="63"/>
      <c r="E76" s="495" t="s">
        <v>3318</v>
      </c>
      <c r="F76" s="617"/>
      <c r="G76" s="344" t="s">
        <v>1477</v>
      </c>
      <c r="H76" s="621"/>
      <c r="I76" s="621"/>
      <c r="J76" s="669"/>
    </row>
    <row r="77" spans="1:10" s="300" customFormat="1" ht="30" customHeight="1" x14ac:dyDescent="0.2">
      <c r="A77" s="673"/>
      <c r="B77" s="615"/>
      <c r="C77" s="612"/>
      <c r="D77" s="64"/>
      <c r="E77" s="495"/>
      <c r="F77" s="617"/>
      <c r="G77" s="298" t="s">
        <v>1477</v>
      </c>
      <c r="H77" s="612"/>
      <c r="I77" s="612"/>
      <c r="J77" s="670"/>
    </row>
    <row r="78" spans="1:10" s="341" customFormat="1" ht="30" customHeight="1" x14ac:dyDescent="0.2">
      <c r="A78" s="613">
        <v>27</v>
      </c>
      <c r="B78" s="613" t="s">
        <v>2306</v>
      </c>
      <c r="C78" s="611" t="s">
        <v>2312</v>
      </c>
      <c r="D78" s="674" t="s">
        <v>2289</v>
      </c>
      <c r="E78" s="495"/>
      <c r="F78" s="617" t="s">
        <v>3362</v>
      </c>
      <c r="G78" s="252" t="s">
        <v>2844</v>
      </c>
      <c r="H78" s="334" t="s">
        <v>543</v>
      </c>
      <c r="I78" s="334" t="s">
        <v>962</v>
      </c>
      <c r="J78" s="668">
        <v>4089</v>
      </c>
    </row>
    <row r="79" spans="1:10" s="300" customFormat="1" ht="30" customHeight="1" x14ac:dyDescent="0.2">
      <c r="A79" s="614"/>
      <c r="B79" s="614"/>
      <c r="C79" s="621"/>
      <c r="D79" s="675"/>
      <c r="E79" s="487" t="s">
        <v>644</v>
      </c>
      <c r="F79" s="617"/>
      <c r="G79" s="298" t="s">
        <v>645</v>
      </c>
      <c r="H79" s="80"/>
      <c r="I79" s="299"/>
      <c r="J79" s="669"/>
    </row>
    <row r="80" spans="1:10" s="300" customFormat="1" ht="30" customHeight="1" x14ac:dyDescent="0.2">
      <c r="A80" s="614"/>
      <c r="B80" s="614"/>
      <c r="C80" s="621"/>
      <c r="D80" s="675"/>
      <c r="E80" s="487" t="s">
        <v>1134</v>
      </c>
      <c r="F80" s="617"/>
      <c r="G80" s="298" t="s">
        <v>1561</v>
      </c>
      <c r="H80" s="80"/>
      <c r="I80" s="299"/>
      <c r="J80" s="669"/>
    </row>
    <row r="81" spans="1:10" s="300" customFormat="1" ht="30" customHeight="1" x14ac:dyDescent="0.2">
      <c r="A81" s="614"/>
      <c r="B81" s="614"/>
      <c r="C81" s="621"/>
      <c r="D81" s="675"/>
      <c r="E81" s="487" t="s">
        <v>743</v>
      </c>
      <c r="F81" s="617"/>
      <c r="G81" s="298" t="s">
        <v>1454</v>
      </c>
      <c r="H81" s="80"/>
      <c r="I81" s="299"/>
      <c r="J81" s="669"/>
    </row>
    <row r="82" spans="1:10" s="300" customFormat="1" ht="30" customHeight="1" x14ac:dyDescent="0.2">
      <c r="A82" s="614"/>
      <c r="B82" s="614"/>
      <c r="C82" s="621"/>
      <c r="D82" s="675"/>
      <c r="E82" s="487" t="s">
        <v>644</v>
      </c>
      <c r="F82" s="617"/>
      <c r="G82" s="298" t="s">
        <v>1012</v>
      </c>
      <c r="H82" s="80"/>
      <c r="I82" s="299"/>
      <c r="J82" s="669"/>
    </row>
    <row r="83" spans="1:10" s="300" customFormat="1" ht="30" customHeight="1" x14ac:dyDescent="0.2">
      <c r="A83" s="614"/>
      <c r="B83" s="614"/>
      <c r="C83" s="621"/>
      <c r="D83" s="675"/>
      <c r="E83" s="487" t="s">
        <v>1003</v>
      </c>
      <c r="F83" s="617"/>
      <c r="G83" s="298" t="s">
        <v>1004</v>
      </c>
      <c r="H83" s="80"/>
      <c r="I83" s="299"/>
      <c r="J83" s="669"/>
    </row>
    <row r="84" spans="1:10" s="300" customFormat="1" ht="30" customHeight="1" x14ac:dyDescent="0.2">
      <c r="A84" s="614"/>
      <c r="B84" s="614"/>
      <c r="C84" s="621"/>
      <c r="D84" s="675"/>
      <c r="E84" s="487" t="s">
        <v>1005</v>
      </c>
      <c r="F84" s="617"/>
      <c r="G84" s="298" t="s">
        <v>1006</v>
      </c>
      <c r="H84" s="80"/>
      <c r="I84" s="299"/>
      <c r="J84" s="669"/>
    </row>
    <row r="85" spans="1:10" s="300" customFormat="1" ht="30" customHeight="1" x14ac:dyDescent="0.2">
      <c r="A85" s="614"/>
      <c r="B85" s="614"/>
      <c r="C85" s="621"/>
      <c r="D85" s="675"/>
      <c r="E85" s="487" t="s">
        <v>1062</v>
      </c>
      <c r="F85" s="617"/>
      <c r="G85" s="298" t="s">
        <v>906</v>
      </c>
      <c r="H85" s="80"/>
      <c r="I85" s="299"/>
      <c r="J85" s="669"/>
    </row>
    <row r="86" spans="1:10" s="300" customFormat="1" ht="30" customHeight="1" x14ac:dyDescent="0.2">
      <c r="A86" s="614"/>
      <c r="B86" s="614"/>
      <c r="C86" s="621"/>
      <c r="D86" s="675"/>
      <c r="E86" s="487" t="s">
        <v>1003</v>
      </c>
      <c r="F86" s="617"/>
      <c r="G86" s="298" t="s">
        <v>1268</v>
      </c>
      <c r="H86" s="80"/>
      <c r="I86" s="299"/>
      <c r="J86" s="669"/>
    </row>
    <row r="87" spans="1:10" s="300" customFormat="1" ht="30" customHeight="1" x14ac:dyDescent="0.2">
      <c r="A87" s="614"/>
      <c r="B87" s="614"/>
      <c r="C87" s="621"/>
      <c r="D87" s="675"/>
      <c r="E87" s="487" t="s">
        <v>1003</v>
      </c>
      <c r="F87" s="617"/>
      <c r="G87" s="298" t="s">
        <v>1269</v>
      </c>
      <c r="H87" s="80"/>
      <c r="I87" s="299"/>
      <c r="J87" s="669"/>
    </row>
    <row r="88" spans="1:10" s="300" customFormat="1" ht="30" customHeight="1" x14ac:dyDescent="0.2">
      <c r="A88" s="614"/>
      <c r="B88" s="614"/>
      <c r="C88" s="621"/>
      <c r="D88" s="675"/>
      <c r="E88" s="487" t="s">
        <v>644</v>
      </c>
      <c r="F88" s="617"/>
      <c r="G88" s="298" t="s">
        <v>1270</v>
      </c>
      <c r="H88" s="80"/>
      <c r="I88" s="621"/>
      <c r="J88" s="669"/>
    </row>
    <row r="89" spans="1:10" s="300" customFormat="1" ht="30" customHeight="1" x14ac:dyDescent="0.2">
      <c r="A89" s="614"/>
      <c r="B89" s="614"/>
      <c r="C89" s="621"/>
      <c r="D89" s="675"/>
      <c r="E89" s="487" t="s">
        <v>1003</v>
      </c>
      <c r="F89" s="617"/>
      <c r="G89" s="298" t="s">
        <v>934</v>
      </c>
      <c r="H89" s="80"/>
      <c r="I89" s="621"/>
      <c r="J89" s="669"/>
    </row>
    <row r="90" spans="1:10" s="300" customFormat="1" ht="30" customHeight="1" x14ac:dyDescent="0.2">
      <c r="A90" s="614"/>
      <c r="B90" s="614"/>
      <c r="C90" s="621"/>
      <c r="D90" s="675"/>
      <c r="E90" s="487" t="s">
        <v>1003</v>
      </c>
      <c r="F90" s="617"/>
      <c r="G90" s="298" t="s">
        <v>925</v>
      </c>
      <c r="H90" s="80"/>
      <c r="I90" s="621"/>
      <c r="J90" s="669"/>
    </row>
    <row r="91" spans="1:10" s="300" customFormat="1" ht="30" customHeight="1" x14ac:dyDescent="0.2">
      <c r="A91" s="614"/>
      <c r="B91" s="614"/>
      <c r="C91" s="621"/>
      <c r="D91" s="675"/>
      <c r="E91" s="487" t="s">
        <v>1003</v>
      </c>
      <c r="F91" s="617"/>
      <c r="G91" s="298" t="s">
        <v>359</v>
      </c>
      <c r="H91" s="80"/>
      <c r="I91" s="621"/>
      <c r="J91" s="669"/>
    </row>
    <row r="92" spans="1:10" s="300" customFormat="1" ht="30" customHeight="1" x14ac:dyDescent="0.2">
      <c r="A92" s="614"/>
      <c r="B92" s="614"/>
      <c r="C92" s="621"/>
      <c r="D92" s="675"/>
      <c r="E92" s="487" t="s">
        <v>1003</v>
      </c>
      <c r="F92" s="617"/>
      <c r="G92" s="298" t="s">
        <v>724</v>
      </c>
      <c r="H92" s="80"/>
      <c r="I92" s="621"/>
      <c r="J92" s="669"/>
    </row>
    <row r="93" spans="1:10" s="300" customFormat="1" ht="30" customHeight="1" x14ac:dyDescent="0.2">
      <c r="A93" s="614"/>
      <c r="B93" s="614"/>
      <c r="C93" s="621"/>
      <c r="D93" s="675"/>
      <c r="E93" s="487" t="s">
        <v>1003</v>
      </c>
      <c r="F93" s="617"/>
      <c r="G93" s="298" t="s">
        <v>712</v>
      </c>
      <c r="H93" s="80"/>
      <c r="I93" s="621"/>
      <c r="J93" s="669"/>
    </row>
    <row r="94" spans="1:10" s="300" customFormat="1" ht="30" customHeight="1" x14ac:dyDescent="0.2">
      <c r="A94" s="614"/>
      <c r="B94" s="614"/>
      <c r="C94" s="621"/>
      <c r="D94" s="675"/>
      <c r="E94" s="487" t="s">
        <v>1003</v>
      </c>
      <c r="F94" s="617"/>
      <c r="G94" s="298" t="s">
        <v>1254</v>
      </c>
      <c r="H94" s="80"/>
      <c r="I94" s="621"/>
      <c r="J94" s="669"/>
    </row>
    <row r="95" spans="1:10" s="300" customFormat="1" ht="30" customHeight="1" x14ac:dyDescent="0.2">
      <c r="A95" s="614"/>
      <c r="B95" s="614"/>
      <c r="C95" s="621"/>
      <c r="D95" s="675"/>
      <c r="E95" s="487" t="s">
        <v>743</v>
      </c>
      <c r="F95" s="617"/>
      <c r="G95" s="298" t="s">
        <v>1255</v>
      </c>
      <c r="H95" s="80"/>
      <c r="I95" s="621"/>
      <c r="J95" s="669"/>
    </row>
    <row r="96" spans="1:10" s="300" customFormat="1" ht="30" customHeight="1" x14ac:dyDescent="0.2">
      <c r="A96" s="614"/>
      <c r="B96" s="614"/>
      <c r="C96" s="621"/>
      <c r="D96" s="675"/>
      <c r="E96" s="487" t="s">
        <v>1003</v>
      </c>
      <c r="F96" s="617"/>
      <c r="G96" s="298" t="s">
        <v>1255</v>
      </c>
      <c r="H96" s="80"/>
      <c r="I96" s="621"/>
      <c r="J96" s="669"/>
    </row>
    <row r="97" spans="1:10" s="300" customFormat="1" ht="30" customHeight="1" x14ac:dyDescent="0.2">
      <c r="A97" s="614"/>
      <c r="B97" s="614"/>
      <c r="C97" s="621"/>
      <c r="D97" s="675"/>
      <c r="E97" s="487" t="s">
        <v>1003</v>
      </c>
      <c r="F97" s="617"/>
      <c r="G97" s="298" t="s">
        <v>62</v>
      </c>
      <c r="H97" s="80"/>
      <c r="I97" s="621"/>
      <c r="J97" s="669"/>
    </row>
    <row r="98" spans="1:10" s="300" customFormat="1" ht="30" customHeight="1" x14ac:dyDescent="0.2">
      <c r="A98" s="614"/>
      <c r="B98" s="614"/>
      <c r="C98" s="621"/>
      <c r="D98" s="675"/>
      <c r="E98" s="487" t="s">
        <v>1003</v>
      </c>
      <c r="F98" s="617"/>
      <c r="G98" s="298" t="s">
        <v>998</v>
      </c>
      <c r="H98" s="80"/>
      <c r="I98" s="621"/>
      <c r="J98" s="669"/>
    </row>
    <row r="99" spans="1:10" s="300" customFormat="1" ht="30" customHeight="1" x14ac:dyDescent="0.2">
      <c r="A99" s="614"/>
      <c r="B99" s="614"/>
      <c r="C99" s="621"/>
      <c r="D99" s="675"/>
      <c r="E99" s="487" t="s">
        <v>401</v>
      </c>
      <c r="F99" s="617"/>
      <c r="G99" s="298" t="s">
        <v>67</v>
      </c>
      <c r="H99" s="80"/>
      <c r="I99" s="621"/>
      <c r="J99" s="669"/>
    </row>
    <row r="100" spans="1:10" s="300" customFormat="1" ht="30" customHeight="1" x14ac:dyDescent="0.2">
      <c r="A100" s="614"/>
      <c r="B100" s="614"/>
      <c r="C100" s="621"/>
      <c r="D100" s="675"/>
      <c r="E100" s="487" t="s">
        <v>1003</v>
      </c>
      <c r="F100" s="617"/>
      <c r="G100" s="298" t="s">
        <v>732</v>
      </c>
      <c r="H100" s="80"/>
      <c r="I100" s="621"/>
      <c r="J100" s="669"/>
    </row>
    <row r="101" spans="1:10" s="300" customFormat="1" ht="30" customHeight="1" x14ac:dyDescent="0.2">
      <c r="A101" s="614"/>
      <c r="B101" s="614"/>
      <c r="C101" s="621"/>
      <c r="D101" s="675"/>
      <c r="E101" s="487" t="s">
        <v>1003</v>
      </c>
      <c r="F101" s="617"/>
      <c r="G101" s="298" t="s">
        <v>1312</v>
      </c>
      <c r="H101" s="80"/>
      <c r="I101" s="621"/>
      <c r="J101" s="669"/>
    </row>
    <row r="102" spans="1:10" s="300" customFormat="1" ht="30" customHeight="1" x14ac:dyDescent="0.2">
      <c r="A102" s="614"/>
      <c r="B102" s="614"/>
      <c r="C102" s="621"/>
      <c r="D102" s="675"/>
      <c r="E102" s="487" t="s">
        <v>126</v>
      </c>
      <c r="F102" s="617"/>
      <c r="G102" s="298" t="s">
        <v>181</v>
      </c>
      <c r="H102" s="80"/>
      <c r="I102" s="621"/>
      <c r="J102" s="669"/>
    </row>
    <row r="103" spans="1:10" s="300" customFormat="1" ht="30" customHeight="1" x14ac:dyDescent="0.2">
      <c r="A103" s="614"/>
      <c r="B103" s="614"/>
      <c r="C103" s="621"/>
      <c r="D103" s="675"/>
      <c r="E103" s="487" t="s">
        <v>126</v>
      </c>
      <c r="F103" s="617"/>
      <c r="G103" s="298" t="s">
        <v>182</v>
      </c>
      <c r="H103" s="80"/>
      <c r="I103" s="621"/>
      <c r="J103" s="669"/>
    </row>
    <row r="104" spans="1:10" s="300" customFormat="1" ht="30" customHeight="1" x14ac:dyDescent="0.2">
      <c r="A104" s="614"/>
      <c r="B104" s="614"/>
      <c r="C104" s="621"/>
      <c r="D104" s="675"/>
      <c r="E104" s="487" t="s">
        <v>126</v>
      </c>
      <c r="F104" s="617"/>
      <c r="G104" s="298" t="s">
        <v>1436</v>
      </c>
      <c r="H104" s="80"/>
      <c r="I104" s="621"/>
      <c r="J104" s="669"/>
    </row>
    <row r="105" spans="1:10" s="300" customFormat="1" ht="30" customHeight="1" x14ac:dyDescent="0.2">
      <c r="A105" s="614"/>
      <c r="B105" s="614"/>
      <c r="C105" s="621"/>
      <c r="D105" s="675"/>
      <c r="E105" s="487" t="s">
        <v>743</v>
      </c>
      <c r="F105" s="617"/>
      <c r="G105" s="298" t="s">
        <v>1415</v>
      </c>
      <c r="H105" s="80"/>
      <c r="I105" s="621"/>
      <c r="J105" s="669"/>
    </row>
    <row r="106" spans="1:10" s="300" customFormat="1" ht="30" customHeight="1" x14ac:dyDescent="0.2">
      <c r="A106" s="614"/>
      <c r="B106" s="614"/>
      <c r="C106" s="621"/>
      <c r="D106" s="675"/>
      <c r="E106" s="487" t="s">
        <v>743</v>
      </c>
      <c r="F106" s="617"/>
      <c r="G106" s="298" t="s">
        <v>339</v>
      </c>
      <c r="H106" s="80"/>
      <c r="I106" s="621"/>
      <c r="J106" s="669"/>
    </row>
    <row r="107" spans="1:10" s="300" customFormat="1" ht="30" customHeight="1" x14ac:dyDescent="0.2">
      <c r="A107" s="614"/>
      <c r="B107" s="614"/>
      <c r="C107" s="621"/>
      <c r="D107" s="675"/>
      <c r="E107" s="487" t="s">
        <v>1003</v>
      </c>
      <c r="F107" s="617"/>
      <c r="G107" s="298" t="s">
        <v>248</v>
      </c>
      <c r="H107" s="80"/>
      <c r="I107" s="621"/>
      <c r="J107" s="669"/>
    </row>
    <row r="108" spans="1:10" s="300" customFormat="1" ht="30" customHeight="1" x14ac:dyDescent="0.2">
      <c r="A108" s="614"/>
      <c r="B108" s="614"/>
      <c r="C108" s="621"/>
      <c r="D108" s="675"/>
      <c r="E108" s="487" t="s">
        <v>1062</v>
      </c>
      <c r="F108" s="617"/>
      <c r="G108" s="298" t="s">
        <v>248</v>
      </c>
      <c r="H108" s="80"/>
      <c r="I108" s="621"/>
      <c r="J108" s="669"/>
    </row>
    <row r="109" spans="1:10" s="300" customFormat="1" ht="30" customHeight="1" x14ac:dyDescent="0.2">
      <c r="A109" s="614"/>
      <c r="B109" s="614"/>
      <c r="C109" s="621"/>
      <c r="D109" s="675"/>
      <c r="E109" s="487" t="s">
        <v>1003</v>
      </c>
      <c r="F109" s="617"/>
      <c r="G109" s="298" t="s">
        <v>770</v>
      </c>
      <c r="H109" s="80"/>
      <c r="I109" s="621"/>
      <c r="J109" s="669"/>
    </row>
    <row r="110" spans="1:10" s="300" customFormat="1" ht="30" customHeight="1" x14ac:dyDescent="0.2">
      <c r="A110" s="614"/>
      <c r="B110" s="614"/>
      <c r="C110" s="621"/>
      <c r="D110" s="675"/>
      <c r="E110" s="487" t="s">
        <v>1003</v>
      </c>
      <c r="F110" s="617"/>
      <c r="G110" s="298" t="s">
        <v>688</v>
      </c>
      <c r="H110" s="80"/>
      <c r="I110" s="621"/>
      <c r="J110" s="669"/>
    </row>
    <row r="111" spans="1:10" s="300" customFormat="1" ht="30" customHeight="1" x14ac:dyDescent="0.2">
      <c r="A111" s="614"/>
      <c r="B111" s="614"/>
      <c r="C111" s="621"/>
      <c r="D111" s="675"/>
      <c r="E111" s="487" t="s">
        <v>644</v>
      </c>
      <c r="F111" s="617"/>
      <c r="G111" s="298" t="s">
        <v>756</v>
      </c>
      <c r="H111" s="80"/>
      <c r="I111" s="621"/>
      <c r="J111" s="669"/>
    </row>
    <row r="112" spans="1:10" s="300" customFormat="1" ht="30" customHeight="1" x14ac:dyDescent="0.2">
      <c r="A112" s="614"/>
      <c r="B112" s="614"/>
      <c r="C112" s="621"/>
      <c r="D112" s="675"/>
      <c r="E112" s="487" t="s">
        <v>1062</v>
      </c>
      <c r="F112" s="617"/>
      <c r="G112" s="298" t="s">
        <v>1017</v>
      </c>
      <c r="H112" s="80"/>
      <c r="I112" s="621"/>
      <c r="J112" s="669"/>
    </row>
    <row r="113" spans="1:10" s="300" customFormat="1" ht="30" customHeight="1" x14ac:dyDescent="0.2">
      <c r="A113" s="614"/>
      <c r="B113" s="614"/>
      <c r="C113" s="621"/>
      <c r="D113" s="675"/>
      <c r="E113" s="487" t="s">
        <v>1062</v>
      </c>
      <c r="F113" s="617"/>
      <c r="G113" s="298" t="s">
        <v>1018</v>
      </c>
      <c r="H113" s="80"/>
      <c r="I113" s="621"/>
      <c r="J113" s="669"/>
    </row>
    <row r="114" spans="1:10" s="300" customFormat="1" ht="30" customHeight="1" x14ac:dyDescent="0.2">
      <c r="A114" s="614"/>
      <c r="B114" s="614"/>
      <c r="C114" s="621"/>
      <c r="D114" s="675"/>
      <c r="E114" s="487" t="s">
        <v>1062</v>
      </c>
      <c r="F114" s="617"/>
      <c r="G114" s="298" t="s">
        <v>1387</v>
      </c>
      <c r="H114" s="80"/>
      <c r="I114" s="621"/>
      <c r="J114" s="669"/>
    </row>
    <row r="115" spans="1:10" s="300" customFormat="1" ht="30" customHeight="1" x14ac:dyDescent="0.2">
      <c r="A115" s="614"/>
      <c r="B115" s="614"/>
      <c r="C115" s="621"/>
      <c r="D115" s="675"/>
      <c r="E115" s="487" t="s">
        <v>1062</v>
      </c>
      <c r="F115" s="617"/>
      <c r="G115" s="298" t="s">
        <v>443</v>
      </c>
      <c r="H115" s="80"/>
      <c r="I115" s="621"/>
      <c r="J115" s="669"/>
    </row>
    <row r="116" spans="1:10" s="300" customFormat="1" ht="30" customHeight="1" x14ac:dyDescent="0.2">
      <c r="A116" s="614"/>
      <c r="B116" s="614"/>
      <c r="C116" s="621"/>
      <c r="D116" s="675"/>
      <c r="E116" s="487" t="s">
        <v>1003</v>
      </c>
      <c r="F116" s="617"/>
      <c r="G116" s="298" t="s">
        <v>1347</v>
      </c>
      <c r="H116" s="80"/>
      <c r="I116" s="621"/>
      <c r="J116" s="669"/>
    </row>
    <row r="117" spans="1:10" s="300" customFormat="1" ht="30" customHeight="1" x14ac:dyDescent="0.2">
      <c r="A117" s="614"/>
      <c r="B117" s="614"/>
      <c r="C117" s="621"/>
      <c r="D117" s="675"/>
      <c r="E117" s="487" t="s">
        <v>1062</v>
      </c>
      <c r="F117" s="617"/>
      <c r="G117" s="298" t="s">
        <v>634</v>
      </c>
      <c r="H117" s="80"/>
      <c r="I117" s="621"/>
      <c r="J117" s="669"/>
    </row>
    <row r="118" spans="1:10" s="300" customFormat="1" ht="129.75" customHeight="1" x14ac:dyDescent="0.2">
      <c r="A118" s="614"/>
      <c r="B118" s="614"/>
      <c r="C118" s="621"/>
      <c r="D118" s="675"/>
      <c r="E118" s="495" t="s">
        <v>2329</v>
      </c>
      <c r="F118" s="617"/>
      <c r="G118" s="298" t="s">
        <v>174</v>
      </c>
      <c r="H118" s="80"/>
      <c r="I118" s="621"/>
      <c r="J118" s="669"/>
    </row>
    <row r="119" spans="1:10" s="300" customFormat="1" ht="30" customHeight="1" x14ac:dyDescent="0.2">
      <c r="A119" s="615"/>
      <c r="B119" s="615"/>
      <c r="C119" s="612"/>
      <c r="D119" s="676"/>
      <c r="E119" s="495"/>
      <c r="F119" s="617"/>
      <c r="G119" s="298" t="s">
        <v>174</v>
      </c>
      <c r="H119" s="81"/>
      <c r="I119" s="612"/>
      <c r="J119" s="670"/>
    </row>
    <row r="120" spans="1:10" s="341" customFormat="1" ht="37.5" customHeight="1" x14ac:dyDescent="0.2">
      <c r="A120" s="613">
        <v>28</v>
      </c>
      <c r="B120" s="613" t="s">
        <v>2333</v>
      </c>
      <c r="C120" s="611" t="s">
        <v>2379</v>
      </c>
      <c r="D120" s="654" t="s">
        <v>2289</v>
      </c>
      <c r="E120" s="495"/>
      <c r="F120" s="617" t="s">
        <v>3362</v>
      </c>
      <c r="G120" s="100" t="s">
        <v>2334</v>
      </c>
      <c r="H120" s="611" t="s">
        <v>543</v>
      </c>
      <c r="I120" s="611" t="s">
        <v>962</v>
      </c>
      <c r="J120" s="668">
        <v>4267</v>
      </c>
    </row>
    <row r="121" spans="1:10" s="300" customFormat="1" ht="54.75" customHeight="1" x14ac:dyDescent="0.2">
      <c r="A121" s="614"/>
      <c r="B121" s="614"/>
      <c r="C121" s="621"/>
      <c r="D121" s="635"/>
      <c r="E121" s="495" t="s">
        <v>341</v>
      </c>
      <c r="F121" s="617"/>
      <c r="G121" s="298" t="s">
        <v>342</v>
      </c>
      <c r="H121" s="621"/>
      <c r="I121" s="621"/>
      <c r="J121" s="669"/>
    </row>
    <row r="122" spans="1:10" s="300" customFormat="1" ht="54.75" customHeight="1" x14ac:dyDescent="0.2">
      <c r="A122" s="614"/>
      <c r="B122" s="614"/>
      <c r="C122" s="621"/>
      <c r="D122" s="635"/>
      <c r="E122" s="495" t="s">
        <v>1827</v>
      </c>
      <c r="F122" s="617"/>
      <c r="G122" s="77" t="s">
        <v>1825</v>
      </c>
      <c r="H122" s="621"/>
      <c r="I122" s="621"/>
      <c r="J122" s="669"/>
    </row>
    <row r="123" spans="1:10" s="295" customFormat="1" ht="54.75" customHeight="1" x14ac:dyDescent="0.2">
      <c r="A123" s="614"/>
      <c r="B123" s="614"/>
      <c r="C123" s="621"/>
      <c r="D123" s="635"/>
      <c r="E123" s="495" t="s">
        <v>1828</v>
      </c>
      <c r="F123" s="617"/>
      <c r="G123" s="77" t="s">
        <v>1826</v>
      </c>
      <c r="H123" s="621"/>
      <c r="I123" s="621"/>
      <c r="J123" s="669"/>
    </row>
    <row r="124" spans="1:10" s="295" customFormat="1" ht="54.75" customHeight="1" x14ac:dyDescent="0.2">
      <c r="A124" s="614"/>
      <c r="B124" s="614"/>
      <c r="C124" s="621"/>
      <c r="D124" s="635"/>
      <c r="E124" s="495" t="s">
        <v>1829</v>
      </c>
      <c r="F124" s="617"/>
      <c r="G124" s="77" t="s">
        <v>1830</v>
      </c>
      <c r="H124" s="621"/>
      <c r="I124" s="621"/>
      <c r="J124" s="669"/>
    </row>
    <row r="125" spans="1:10" s="295" customFormat="1" ht="54.75" customHeight="1" x14ac:dyDescent="0.2">
      <c r="A125" s="614"/>
      <c r="B125" s="614"/>
      <c r="C125" s="621"/>
      <c r="D125" s="635"/>
      <c r="E125" s="495" t="s">
        <v>1829</v>
      </c>
      <c r="F125" s="617"/>
      <c r="G125" s="77" t="s">
        <v>1831</v>
      </c>
      <c r="H125" s="621"/>
      <c r="I125" s="621"/>
      <c r="J125" s="669"/>
    </row>
    <row r="126" spans="1:10" s="295" customFormat="1" ht="61.5" customHeight="1" x14ac:dyDescent="0.2">
      <c r="A126" s="614"/>
      <c r="B126" s="614"/>
      <c r="C126" s="621"/>
      <c r="D126" s="635"/>
      <c r="E126" s="495" t="s">
        <v>1828</v>
      </c>
      <c r="F126" s="617"/>
      <c r="G126" s="77" t="s">
        <v>1832</v>
      </c>
      <c r="H126" s="621"/>
      <c r="I126" s="621"/>
      <c r="J126" s="669"/>
    </row>
    <row r="127" spans="1:10" s="295" customFormat="1" ht="49.5" customHeight="1" x14ac:dyDescent="0.2">
      <c r="A127" s="614"/>
      <c r="B127" s="614"/>
      <c r="C127" s="621"/>
      <c r="D127" s="635"/>
      <c r="E127" s="495" t="s">
        <v>1828</v>
      </c>
      <c r="F127" s="617"/>
      <c r="G127" s="77" t="s">
        <v>1833</v>
      </c>
      <c r="H127" s="621"/>
      <c r="I127" s="621"/>
      <c r="J127" s="669"/>
    </row>
    <row r="128" spans="1:10" s="295" customFormat="1" ht="54.75" customHeight="1" x14ac:dyDescent="0.2">
      <c r="A128" s="614"/>
      <c r="B128" s="614"/>
      <c r="C128" s="621"/>
      <c r="D128" s="635"/>
      <c r="E128" s="495" t="s">
        <v>1829</v>
      </c>
      <c r="F128" s="617"/>
      <c r="G128" s="77" t="s">
        <v>1834</v>
      </c>
      <c r="H128" s="621"/>
      <c r="I128" s="621"/>
      <c r="J128" s="669"/>
    </row>
    <row r="129" spans="1:10" s="295" customFormat="1" ht="50.25" customHeight="1" x14ac:dyDescent="0.2">
      <c r="A129" s="614"/>
      <c r="B129" s="614"/>
      <c r="C129" s="621"/>
      <c r="D129" s="635"/>
      <c r="E129" s="495" t="s">
        <v>1829</v>
      </c>
      <c r="F129" s="617"/>
      <c r="G129" s="77" t="s">
        <v>1835</v>
      </c>
      <c r="H129" s="621"/>
      <c r="I129" s="621"/>
      <c r="J129" s="669"/>
    </row>
    <row r="130" spans="1:10" s="295" customFormat="1" ht="50.25" customHeight="1" x14ac:dyDescent="0.2">
      <c r="A130" s="614"/>
      <c r="B130" s="614"/>
      <c r="C130" s="621"/>
      <c r="D130" s="635"/>
      <c r="E130" s="495" t="s">
        <v>1829</v>
      </c>
      <c r="F130" s="617"/>
      <c r="G130" s="77" t="s">
        <v>1836</v>
      </c>
      <c r="H130" s="621"/>
      <c r="I130" s="621"/>
      <c r="J130" s="669"/>
    </row>
    <row r="131" spans="1:10" s="295" customFormat="1" ht="48.75" customHeight="1" x14ac:dyDescent="0.2">
      <c r="A131" s="614"/>
      <c r="B131" s="614"/>
      <c r="C131" s="621"/>
      <c r="D131" s="635"/>
      <c r="E131" s="495" t="s">
        <v>1829</v>
      </c>
      <c r="F131" s="617"/>
      <c r="G131" s="77" t="s">
        <v>1837</v>
      </c>
      <c r="H131" s="621"/>
      <c r="I131" s="621"/>
      <c r="J131" s="669"/>
    </row>
    <row r="132" spans="1:10" s="295" customFormat="1" ht="61.5" customHeight="1" x14ac:dyDescent="0.2">
      <c r="A132" s="614"/>
      <c r="B132" s="614"/>
      <c r="C132" s="621"/>
      <c r="D132" s="635"/>
      <c r="E132" s="495" t="s">
        <v>1827</v>
      </c>
      <c r="F132" s="617"/>
      <c r="G132" s="53" t="s">
        <v>1838</v>
      </c>
      <c r="H132" s="621"/>
      <c r="I132" s="621"/>
      <c r="J132" s="669"/>
    </row>
    <row r="133" spans="1:10" s="295" customFormat="1" ht="64.5" customHeight="1" x14ac:dyDescent="0.2">
      <c r="A133" s="614"/>
      <c r="B133" s="614"/>
      <c r="C133" s="621"/>
      <c r="D133" s="635"/>
      <c r="E133" s="495" t="s">
        <v>1749</v>
      </c>
      <c r="F133" s="617"/>
      <c r="G133" s="53" t="s">
        <v>1839</v>
      </c>
      <c r="H133" s="621"/>
      <c r="I133" s="621"/>
      <c r="J133" s="669"/>
    </row>
    <row r="134" spans="1:10" s="295" customFormat="1" ht="63.75" customHeight="1" x14ac:dyDescent="0.2">
      <c r="A134" s="614"/>
      <c r="B134" s="614"/>
      <c r="C134" s="621"/>
      <c r="D134" s="635"/>
      <c r="E134" s="495" t="s">
        <v>1827</v>
      </c>
      <c r="F134" s="617"/>
      <c r="G134" s="53" t="s">
        <v>1840</v>
      </c>
      <c r="H134" s="621"/>
      <c r="I134" s="621"/>
      <c r="J134" s="669"/>
    </row>
    <row r="135" spans="1:10" s="295" customFormat="1" ht="63.75" customHeight="1" x14ac:dyDescent="0.2">
      <c r="A135" s="614"/>
      <c r="B135" s="614"/>
      <c r="C135" s="621"/>
      <c r="D135" s="635"/>
      <c r="E135" s="495" t="s">
        <v>1827</v>
      </c>
      <c r="F135" s="617"/>
      <c r="G135" s="53" t="s">
        <v>1841</v>
      </c>
      <c r="H135" s="621"/>
      <c r="I135" s="621"/>
      <c r="J135" s="669"/>
    </row>
    <row r="136" spans="1:10" s="295" customFormat="1" ht="63.75" customHeight="1" x14ac:dyDescent="0.2">
      <c r="A136" s="615"/>
      <c r="B136" s="615"/>
      <c r="C136" s="612"/>
      <c r="D136" s="636"/>
      <c r="E136" s="495" t="s">
        <v>1827</v>
      </c>
      <c r="F136" s="617"/>
      <c r="G136" s="53" t="s">
        <v>1842</v>
      </c>
      <c r="H136" s="612"/>
      <c r="I136" s="612"/>
      <c r="J136" s="670"/>
    </row>
    <row r="137" spans="1:10" ht="58.5" customHeight="1" x14ac:dyDescent="0.2">
      <c r="A137" s="613">
        <v>29</v>
      </c>
      <c r="B137" s="611" t="s">
        <v>2424</v>
      </c>
      <c r="C137" s="611" t="s">
        <v>2482</v>
      </c>
      <c r="D137" s="654" t="s">
        <v>2289</v>
      </c>
      <c r="E137" s="495"/>
      <c r="F137" s="677" t="s">
        <v>3362</v>
      </c>
      <c r="G137" s="254" t="s">
        <v>2483</v>
      </c>
      <c r="H137" s="611" t="s">
        <v>543</v>
      </c>
      <c r="I137" s="611" t="s">
        <v>962</v>
      </c>
      <c r="J137" s="658">
        <v>8484</v>
      </c>
    </row>
    <row r="138" spans="1:10" s="295" customFormat="1" ht="30" customHeight="1" x14ac:dyDescent="0.2">
      <c r="A138" s="614"/>
      <c r="B138" s="621"/>
      <c r="C138" s="621"/>
      <c r="D138" s="635"/>
      <c r="E138" s="664" t="s">
        <v>1062</v>
      </c>
      <c r="F138" s="677"/>
      <c r="G138" s="284" t="s">
        <v>704</v>
      </c>
      <c r="H138" s="621"/>
      <c r="I138" s="621"/>
      <c r="J138" s="659"/>
    </row>
    <row r="139" spans="1:10" s="295" customFormat="1" ht="30" customHeight="1" x14ac:dyDescent="0.2">
      <c r="A139" s="614"/>
      <c r="B139" s="621"/>
      <c r="C139" s="621"/>
      <c r="D139" s="635"/>
      <c r="E139" s="666"/>
      <c r="F139" s="677"/>
      <c r="G139" s="284" t="s">
        <v>1133</v>
      </c>
      <c r="H139" s="621"/>
      <c r="I139" s="621"/>
      <c r="J139" s="659"/>
    </row>
    <row r="140" spans="1:10" s="295" customFormat="1" ht="30" customHeight="1" x14ac:dyDescent="0.2">
      <c r="A140" s="614"/>
      <c r="B140" s="621"/>
      <c r="C140" s="621"/>
      <c r="D140" s="635"/>
      <c r="E140" s="666"/>
      <c r="F140" s="677"/>
      <c r="G140" s="284" t="s">
        <v>643</v>
      </c>
      <c r="H140" s="621"/>
      <c r="I140" s="621"/>
      <c r="J140" s="659"/>
    </row>
    <row r="141" spans="1:10" s="295" customFormat="1" ht="30" customHeight="1" x14ac:dyDescent="0.2">
      <c r="A141" s="614"/>
      <c r="B141" s="621"/>
      <c r="C141" s="621"/>
      <c r="D141" s="635"/>
      <c r="E141" s="666"/>
      <c r="F141" s="677"/>
      <c r="G141" s="284" t="s">
        <v>1264</v>
      </c>
      <c r="H141" s="621"/>
      <c r="I141" s="621"/>
      <c r="J141" s="659"/>
    </row>
    <row r="142" spans="1:10" s="295" customFormat="1" ht="30" customHeight="1" x14ac:dyDescent="0.2">
      <c r="A142" s="614"/>
      <c r="B142" s="621"/>
      <c r="C142" s="621"/>
      <c r="D142" s="635"/>
      <c r="E142" s="666"/>
      <c r="F142" s="677"/>
      <c r="G142" s="284" t="s">
        <v>1530</v>
      </c>
      <c r="H142" s="621"/>
      <c r="I142" s="621"/>
      <c r="J142" s="659"/>
    </row>
    <row r="143" spans="1:10" s="295" customFormat="1" ht="36.75" customHeight="1" x14ac:dyDescent="0.2">
      <c r="A143" s="614"/>
      <c r="B143" s="621"/>
      <c r="C143" s="621"/>
      <c r="D143" s="635"/>
      <c r="E143" s="666"/>
      <c r="F143" s="677"/>
      <c r="G143" s="284" t="s">
        <v>1404</v>
      </c>
      <c r="H143" s="621"/>
      <c r="I143" s="621"/>
      <c r="J143" s="659"/>
    </row>
    <row r="144" spans="1:10" s="295" customFormat="1" ht="30" customHeight="1" x14ac:dyDescent="0.2">
      <c r="A144" s="614"/>
      <c r="B144" s="621"/>
      <c r="C144" s="621"/>
      <c r="D144" s="635"/>
      <c r="E144" s="666"/>
      <c r="F144" s="677"/>
      <c r="G144" s="284" t="s">
        <v>587</v>
      </c>
      <c r="H144" s="621"/>
      <c r="I144" s="621"/>
      <c r="J144" s="659"/>
    </row>
    <row r="145" spans="1:10" s="295" customFormat="1" ht="30" customHeight="1" x14ac:dyDescent="0.2">
      <c r="A145" s="614"/>
      <c r="B145" s="621"/>
      <c r="C145" s="621"/>
      <c r="D145" s="635"/>
      <c r="E145" s="666"/>
      <c r="F145" s="677"/>
      <c r="G145" s="284" t="s">
        <v>829</v>
      </c>
      <c r="H145" s="621"/>
      <c r="I145" s="621"/>
      <c r="J145" s="659"/>
    </row>
    <row r="146" spans="1:10" s="295" customFormat="1" ht="30" customHeight="1" x14ac:dyDescent="0.2">
      <c r="A146" s="614"/>
      <c r="B146" s="621"/>
      <c r="C146" s="621"/>
      <c r="D146" s="635"/>
      <c r="E146" s="666"/>
      <c r="F146" s="677"/>
      <c r="G146" s="284" t="s">
        <v>560</v>
      </c>
      <c r="H146" s="621"/>
      <c r="I146" s="621"/>
      <c r="J146" s="659"/>
    </row>
    <row r="147" spans="1:10" s="295" customFormat="1" ht="30" customHeight="1" x14ac:dyDescent="0.2">
      <c r="A147" s="614"/>
      <c r="B147" s="621"/>
      <c r="C147" s="621"/>
      <c r="D147" s="635"/>
      <c r="E147" s="666"/>
      <c r="F147" s="677"/>
      <c r="G147" s="284" t="s">
        <v>210</v>
      </c>
      <c r="H147" s="621"/>
      <c r="I147" s="621"/>
      <c r="J147" s="659"/>
    </row>
    <row r="148" spans="1:10" s="295" customFormat="1" ht="30" customHeight="1" x14ac:dyDescent="0.2">
      <c r="A148" s="614"/>
      <c r="B148" s="621"/>
      <c r="C148" s="621"/>
      <c r="D148" s="635"/>
      <c r="E148" s="666"/>
      <c r="F148" s="677"/>
      <c r="G148" s="284" t="s">
        <v>211</v>
      </c>
      <c r="H148" s="621"/>
      <c r="I148" s="621"/>
      <c r="J148" s="659"/>
    </row>
    <row r="149" spans="1:10" s="295" customFormat="1" ht="30" customHeight="1" x14ac:dyDescent="0.2">
      <c r="A149" s="614"/>
      <c r="B149" s="621"/>
      <c r="C149" s="621"/>
      <c r="D149" s="635"/>
      <c r="E149" s="666"/>
      <c r="F149" s="677"/>
      <c r="G149" s="284" t="s">
        <v>37</v>
      </c>
      <c r="H149" s="621"/>
      <c r="I149" s="621"/>
      <c r="J149" s="659"/>
    </row>
    <row r="150" spans="1:10" s="295" customFormat="1" ht="30" customHeight="1" x14ac:dyDescent="0.2">
      <c r="A150" s="614"/>
      <c r="B150" s="621"/>
      <c r="C150" s="621"/>
      <c r="D150" s="635"/>
      <c r="E150" s="666"/>
      <c r="F150" s="677"/>
      <c r="G150" s="284" t="s">
        <v>38</v>
      </c>
      <c r="H150" s="621"/>
      <c r="I150" s="621"/>
      <c r="J150" s="659"/>
    </row>
    <row r="151" spans="1:10" s="295" customFormat="1" ht="30" customHeight="1" x14ac:dyDescent="0.2">
      <c r="A151" s="614"/>
      <c r="B151" s="621"/>
      <c r="C151" s="621"/>
      <c r="D151" s="635"/>
      <c r="E151" s="666"/>
      <c r="F151" s="677"/>
      <c r="G151" s="284" t="s">
        <v>1518</v>
      </c>
      <c r="H151" s="621"/>
      <c r="I151" s="621"/>
      <c r="J151" s="659"/>
    </row>
    <row r="152" spans="1:10" s="295" customFormat="1" ht="30" customHeight="1" x14ac:dyDescent="0.2">
      <c r="A152" s="614"/>
      <c r="B152" s="621"/>
      <c r="C152" s="621"/>
      <c r="D152" s="635"/>
      <c r="E152" s="666"/>
      <c r="F152" s="677"/>
      <c r="G152" s="284" t="s">
        <v>1557</v>
      </c>
      <c r="H152" s="621"/>
      <c r="I152" s="621"/>
      <c r="J152" s="659"/>
    </row>
    <row r="153" spans="1:10" s="295" customFormat="1" ht="30" customHeight="1" x14ac:dyDescent="0.2">
      <c r="A153" s="614"/>
      <c r="B153" s="621"/>
      <c r="C153" s="621"/>
      <c r="D153" s="635"/>
      <c r="E153" s="666"/>
      <c r="F153" s="677"/>
      <c r="G153" s="284" t="s">
        <v>876</v>
      </c>
      <c r="H153" s="621"/>
      <c r="I153" s="621"/>
      <c r="J153" s="659"/>
    </row>
    <row r="154" spans="1:10" s="295" customFormat="1" ht="30" customHeight="1" x14ac:dyDescent="0.2">
      <c r="A154" s="614"/>
      <c r="B154" s="621"/>
      <c r="C154" s="621"/>
      <c r="D154" s="635"/>
      <c r="E154" s="666"/>
      <c r="F154" s="677"/>
      <c r="G154" s="284" t="s">
        <v>1534</v>
      </c>
      <c r="H154" s="621"/>
      <c r="I154" s="621"/>
      <c r="J154" s="659"/>
    </row>
    <row r="155" spans="1:10" s="295" customFormat="1" ht="30" customHeight="1" x14ac:dyDescent="0.2">
      <c r="A155" s="614"/>
      <c r="B155" s="621"/>
      <c r="C155" s="621"/>
      <c r="D155" s="635"/>
      <c r="E155" s="666"/>
      <c r="F155" s="677"/>
      <c r="G155" s="284" t="s">
        <v>165</v>
      </c>
      <c r="H155" s="621"/>
      <c r="I155" s="621"/>
      <c r="J155" s="659"/>
    </row>
    <row r="156" spans="1:10" s="295" customFormat="1" ht="30" customHeight="1" x14ac:dyDescent="0.2">
      <c r="A156" s="614"/>
      <c r="B156" s="621"/>
      <c r="C156" s="621"/>
      <c r="D156" s="635"/>
      <c r="E156" s="666"/>
      <c r="F156" s="677"/>
      <c r="G156" s="284" t="s">
        <v>591</v>
      </c>
      <c r="H156" s="621"/>
      <c r="I156" s="621"/>
      <c r="J156" s="659"/>
    </row>
    <row r="157" spans="1:10" s="295" customFormat="1" ht="30" customHeight="1" x14ac:dyDescent="0.2">
      <c r="A157" s="614"/>
      <c r="B157" s="621"/>
      <c r="C157" s="621"/>
      <c r="D157" s="635"/>
      <c r="E157" s="666"/>
      <c r="F157" s="677"/>
      <c r="G157" s="284" t="s">
        <v>936</v>
      </c>
      <c r="H157" s="621"/>
      <c r="I157" s="621"/>
      <c r="J157" s="659"/>
    </row>
    <row r="158" spans="1:10" s="295" customFormat="1" ht="30" customHeight="1" x14ac:dyDescent="0.2">
      <c r="A158" s="614"/>
      <c r="B158" s="621"/>
      <c r="C158" s="621"/>
      <c r="D158" s="635"/>
      <c r="E158" s="666"/>
      <c r="F158" s="677"/>
      <c r="G158" s="284" t="s">
        <v>357</v>
      </c>
      <c r="H158" s="621"/>
      <c r="I158" s="621"/>
      <c r="J158" s="659"/>
    </row>
    <row r="159" spans="1:10" s="295" customFormat="1" ht="30" customHeight="1" x14ac:dyDescent="0.2">
      <c r="A159" s="614"/>
      <c r="B159" s="621"/>
      <c r="C159" s="621"/>
      <c r="D159" s="635"/>
      <c r="E159" s="666"/>
      <c r="F159" s="677"/>
      <c r="G159" s="284" t="s">
        <v>35</v>
      </c>
      <c r="H159" s="621"/>
      <c r="I159" s="621"/>
      <c r="J159" s="659"/>
    </row>
    <row r="160" spans="1:10" s="295" customFormat="1" ht="30" customHeight="1" x14ac:dyDescent="0.2">
      <c r="A160" s="614"/>
      <c r="B160" s="621"/>
      <c r="C160" s="621"/>
      <c r="D160" s="635"/>
      <c r="E160" s="666"/>
      <c r="F160" s="677"/>
      <c r="G160" s="284" t="s">
        <v>424</v>
      </c>
      <c r="H160" s="621"/>
      <c r="I160" s="621"/>
      <c r="J160" s="659"/>
    </row>
    <row r="161" spans="1:10" s="295" customFormat="1" ht="30" customHeight="1" x14ac:dyDescent="0.2">
      <c r="A161" s="614"/>
      <c r="B161" s="621"/>
      <c r="C161" s="621"/>
      <c r="D161" s="635"/>
      <c r="E161" s="666"/>
      <c r="F161" s="677"/>
      <c r="G161" s="284" t="s">
        <v>425</v>
      </c>
      <c r="H161" s="621"/>
      <c r="I161" s="621"/>
      <c r="J161" s="659"/>
    </row>
    <row r="162" spans="1:10" s="295" customFormat="1" ht="30" customHeight="1" x14ac:dyDescent="0.2">
      <c r="A162" s="614"/>
      <c r="B162" s="621"/>
      <c r="C162" s="621"/>
      <c r="D162" s="635"/>
      <c r="E162" s="666"/>
      <c r="F162" s="677"/>
      <c r="G162" s="284" t="s">
        <v>1015</v>
      </c>
      <c r="H162" s="621"/>
      <c r="I162" s="621"/>
      <c r="J162" s="659"/>
    </row>
    <row r="163" spans="1:10" s="295" customFormat="1" ht="30" customHeight="1" x14ac:dyDescent="0.2">
      <c r="A163" s="614"/>
      <c r="B163" s="621"/>
      <c r="C163" s="621"/>
      <c r="D163" s="635"/>
      <c r="E163" s="666"/>
      <c r="F163" s="677"/>
      <c r="G163" s="284" t="s">
        <v>246</v>
      </c>
      <c r="H163" s="621"/>
      <c r="I163" s="621"/>
      <c r="J163" s="659"/>
    </row>
    <row r="164" spans="1:10" s="295" customFormat="1" ht="30" customHeight="1" x14ac:dyDescent="0.2">
      <c r="A164" s="614"/>
      <c r="B164" s="621"/>
      <c r="C164" s="621"/>
      <c r="D164" s="635"/>
      <c r="E164" s="666"/>
      <c r="F164" s="677"/>
      <c r="G164" s="284" t="s">
        <v>247</v>
      </c>
      <c r="H164" s="621"/>
      <c r="I164" s="621"/>
      <c r="J164" s="659"/>
    </row>
    <row r="165" spans="1:10" s="295" customFormat="1" ht="30" customHeight="1" x14ac:dyDescent="0.2">
      <c r="A165" s="614"/>
      <c r="B165" s="621"/>
      <c r="C165" s="621"/>
      <c r="D165" s="635"/>
      <c r="E165" s="665"/>
      <c r="F165" s="677"/>
      <c r="G165" s="284" t="s">
        <v>412</v>
      </c>
      <c r="H165" s="621"/>
      <c r="I165" s="621"/>
      <c r="J165" s="659"/>
    </row>
    <row r="166" spans="1:10" s="295" customFormat="1" ht="30" customHeight="1" x14ac:dyDescent="0.2">
      <c r="A166" s="614"/>
      <c r="B166" s="621"/>
      <c r="C166" s="621"/>
      <c r="D166" s="635"/>
      <c r="E166" s="664" t="s">
        <v>1003</v>
      </c>
      <c r="F166" s="677"/>
      <c r="G166" s="284" t="s">
        <v>1353</v>
      </c>
      <c r="H166" s="621"/>
      <c r="I166" s="621"/>
      <c r="J166" s="659"/>
    </row>
    <row r="167" spans="1:10" s="295" customFormat="1" ht="30" customHeight="1" x14ac:dyDescent="0.2">
      <c r="A167" s="614"/>
      <c r="B167" s="621"/>
      <c r="C167" s="621"/>
      <c r="D167" s="635"/>
      <c r="E167" s="665"/>
      <c r="F167" s="677"/>
      <c r="G167" s="284" t="s">
        <v>2425</v>
      </c>
      <c r="H167" s="621"/>
      <c r="I167" s="621"/>
      <c r="J167" s="659"/>
    </row>
    <row r="168" spans="1:10" s="295" customFormat="1" ht="30" customHeight="1" x14ac:dyDescent="0.2">
      <c r="A168" s="615"/>
      <c r="B168" s="612"/>
      <c r="C168" s="612"/>
      <c r="D168" s="636"/>
      <c r="E168" s="487" t="s">
        <v>1062</v>
      </c>
      <c r="F168" s="677"/>
      <c r="G168" s="284" t="s">
        <v>2425</v>
      </c>
      <c r="H168" s="612"/>
      <c r="I168" s="612"/>
      <c r="J168" s="660"/>
    </row>
    <row r="169" spans="1:10" s="295" customFormat="1" ht="153.75" customHeight="1" x14ac:dyDescent="0.2">
      <c r="A169" s="294">
        <v>30</v>
      </c>
      <c r="B169" s="284" t="s">
        <v>2426</v>
      </c>
      <c r="C169" s="385" t="s">
        <v>2435</v>
      </c>
      <c r="D169" s="74" t="s">
        <v>3001</v>
      </c>
      <c r="E169" s="495" t="s">
        <v>2436</v>
      </c>
      <c r="F169" s="460" t="s">
        <v>3362</v>
      </c>
      <c r="G169" s="284" t="s">
        <v>2437</v>
      </c>
      <c r="H169" s="285" t="s">
        <v>1610</v>
      </c>
      <c r="I169" s="285" t="s">
        <v>2352</v>
      </c>
      <c r="J169" s="60">
        <v>543</v>
      </c>
    </row>
    <row r="170" spans="1:10" s="341" customFormat="1" ht="43.5" customHeight="1" x14ac:dyDescent="0.2">
      <c r="A170" s="655">
        <v>31</v>
      </c>
      <c r="B170" s="340" t="s">
        <v>2428</v>
      </c>
      <c r="C170" s="611" t="s">
        <v>2840</v>
      </c>
      <c r="D170" s="661" t="s">
        <v>2289</v>
      </c>
      <c r="E170" s="310"/>
      <c r="F170" s="617" t="s">
        <v>3362</v>
      </c>
      <c r="G170" s="255" t="s">
        <v>2845</v>
      </c>
      <c r="H170" s="611" t="s">
        <v>797</v>
      </c>
      <c r="I170" s="634" t="s">
        <v>962</v>
      </c>
      <c r="J170" s="658">
        <v>4475</v>
      </c>
    </row>
    <row r="171" spans="1:10" s="295" customFormat="1" ht="47.25" customHeight="1" x14ac:dyDescent="0.2">
      <c r="A171" s="656"/>
      <c r="B171" s="288"/>
      <c r="C171" s="621"/>
      <c r="D171" s="662"/>
      <c r="E171" s="309" t="s">
        <v>1843</v>
      </c>
      <c r="F171" s="617"/>
      <c r="G171" s="53" t="s">
        <v>1844</v>
      </c>
      <c r="H171" s="621"/>
      <c r="I171" s="635"/>
      <c r="J171" s="659"/>
    </row>
    <row r="172" spans="1:10" s="295" customFormat="1" ht="33.75" customHeight="1" x14ac:dyDescent="0.2">
      <c r="A172" s="656"/>
      <c r="B172" s="288"/>
      <c r="C172" s="621"/>
      <c r="D172" s="662"/>
      <c r="E172" s="309" t="s">
        <v>1749</v>
      </c>
      <c r="F172" s="617"/>
      <c r="G172" s="77" t="s">
        <v>1845</v>
      </c>
      <c r="H172" s="621"/>
      <c r="I172" s="635"/>
      <c r="J172" s="659"/>
    </row>
    <row r="173" spans="1:10" s="295" customFormat="1" ht="37.5" customHeight="1" x14ac:dyDescent="0.2">
      <c r="A173" s="656"/>
      <c r="B173" s="288"/>
      <c r="C173" s="621"/>
      <c r="D173" s="662"/>
      <c r="E173" s="309" t="s">
        <v>1749</v>
      </c>
      <c r="F173" s="617"/>
      <c r="G173" s="77" t="s">
        <v>1846</v>
      </c>
      <c r="H173" s="621"/>
      <c r="I173" s="635"/>
      <c r="J173" s="659"/>
    </row>
    <row r="174" spans="1:10" s="295" customFormat="1" ht="38.25" customHeight="1" x14ac:dyDescent="0.2">
      <c r="A174" s="656"/>
      <c r="B174" s="288"/>
      <c r="C174" s="621"/>
      <c r="D174" s="662"/>
      <c r="E174" s="309" t="s">
        <v>1749</v>
      </c>
      <c r="F174" s="617"/>
      <c r="G174" s="77" t="s">
        <v>1847</v>
      </c>
      <c r="H174" s="621"/>
      <c r="I174" s="635"/>
      <c r="J174" s="659"/>
    </row>
    <row r="175" spans="1:10" s="295" customFormat="1" ht="27" customHeight="1" x14ac:dyDescent="0.2">
      <c r="A175" s="656"/>
      <c r="B175" s="288"/>
      <c r="C175" s="621"/>
      <c r="D175" s="662"/>
      <c r="E175" s="309" t="s">
        <v>1688</v>
      </c>
      <c r="F175" s="617"/>
      <c r="G175" s="77" t="s">
        <v>1851</v>
      </c>
      <c r="H175" s="621"/>
      <c r="I175" s="635"/>
      <c r="J175" s="659"/>
    </row>
    <row r="176" spans="1:10" s="295" customFormat="1" ht="45" customHeight="1" x14ac:dyDescent="0.2">
      <c r="A176" s="656"/>
      <c r="B176" s="288"/>
      <c r="C176" s="621"/>
      <c r="D176" s="662"/>
      <c r="E176" s="309" t="s">
        <v>1749</v>
      </c>
      <c r="F176" s="617"/>
      <c r="G176" s="77" t="s">
        <v>1848</v>
      </c>
      <c r="H176" s="621"/>
      <c r="I176" s="635"/>
      <c r="J176" s="659"/>
    </row>
    <row r="177" spans="1:10" s="295" customFormat="1" ht="37.5" customHeight="1" x14ac:dyDescent="0.2">
      <c r="A177" s="656"/>
      <c r="B177" s="288"/>
      <c r="C177" s="621"/>
      <c r="D177" s="662"/>
      <c r="E177" s="309" t="s">
        <v>1688</v>
      </c>
      <c r="F177" s="617"/>
      <c r="G177" s="77" t="s">
        <v>1849</v>
      </c>
      <c r="H177" s="621"/>
      <c r="I177" s="635"/>
      <c r="J177" s="659"/>
    </row>
    <row r="178" spans="1:10" s="295" customFormat="1" ht="33.75" customHeight="1" x14ac:dyDescent="0.2">
      <c r="A178" s="657"/>
      <c r="B178" s="289"/>
      <c r="C178" s="612"/>
      <c r="D178" s="663"/>
      <c r="E178" s="495"/>
      <c r="F178" s="617"/>
      <c r="G178" s="284" t="s">
        <v>1494</v>
      </c>
      <c r="H178" s="612"/>
      <c r="I178" s="636"/>
      <c r="J178" s="660"/>
    </row>
    <row r="179" spans="1:10" s="341" customFormat="1" ht="50.25" customHeight="1" x14ac:dyDescent="0.2">
      <c r="A179" s="337">
        <v>32</v>
      </c>
      <c r="B179" s="334" t="s">
        <v>2431</v>
      </c>
      <c r="C179" s="376" t="s">
        <v>2841</v>
      </c>
      <c r="D179" s="383" t="s">
        <v>2289</v>
      </c>
      <c r="E179" s="495"/>
      <c r="F179" s="617" t="s">
        <v>3362</v>
      </c>
      <c r="G179" s="254" t="s">
        <v>2859</v>
      </c>
      <c r="H179" s="334" t="s">
        <v>543</v>
      </c>
      <c r="I179" s="334" t="s">
        <v>962</v>
      </c>
      <c r="J179" s="339">
        <v>14240</v>
      </c>
    </row>
    <row r="180" spans="1:10" s="295" customFormat="1" ht="21" customHeight="1" x14ac:dyDescent="0.2">
      <c r="A180" s="292"/>
      <c r="B180" s="287"/>
      <c r="C180" s="377"/>
      <c r="D180" s="381"/>
      <c r="E180" s="495"/>
      <c r="F180" s="617"/>
      <c r="G180" s="284" t="s">
        <v>1127</v>
      </c>
      <c r="H180" s="287"/>
      <c r="I180" s="287"/>
      <c r="J180" s="290"/>
    </row>
    <row r="181" spans="1:10" s="295" customFormat="1" ht="40.5" customHeight="1" x14ac:dyDescent="0.2">
      <c r="A181" s="292"/>
      <c r="B181" s="287"/>
      <c r="C181" s="377"/>
      <c r="D181" s="381"/>
      <c r="E181" s="495" t="s">
        <v>874</v>
      </c>
      <c r="F181" s="617"/>
      <c r="G181" s="53" t="s">
        <v>875</v>
      </c>
      <c r="H181" s="287"/>
      <c r="I181" s="287"/>
      <c r="J181" s="290"/>
    </row>
    <row r="182" spans="1:10" s="295" customFormat="1" ht="39.75" customHeight="1" x14ac:dyDescent="0.2">
      <c r="A182" s="292"/>
      <c r="B182" s="287"/>
      <c r="C182" s="377"/>
      <c r="D182" s="381"/>
      <c r="E182" s="495" t="s">
        <v>1688</v>
      </c>
      <c r="F182" s="617"/>
      <c r="G182" s="53" t="s">
        <v>1687</v>
      </c>
      <c r="H182" s="287"/>
      <c r="I182" s="287"/>
      <c r="J182" s="290"/>
    </row>
    <row r="183" spans="1:10" s="295" customFormat="1" ht="38.25" customHeight="1" x14ac:dyDescent="0.2">
      <c r="A183" s="292"/>
      <c r="B183" s="287"/>
      <c r="C183" s="377"/>
      <c r="D183" s="381"/>
      <c r="E183" s="495" t="s">
        <v>1688</v>
      </c>
      <c r="F183" s="617"/>
      <c r="G183" s="53" t="s">
        <v>1689</v>
      </c>
      <c r="H183" s="287"/>
      <c r="I183" s="287"/>
      <c r="J183" s="290"/>
    </row>
    <row r="184" spans="1:10" s="295" customFormat="1" ht="38.25" customHeight="1" x14ac:dyDescent="0.2">
      <c r="A184" s="292"/>
      <c r="B184" s="287"/>
      <c r="C184" s="377"/>
      <c r="D184" s="381"/>
      <c r="E184" s="495" t="s">
        <v>1688</v>
      </c>
      <c r="F184" s="617"/>
      <c r="G184" s="53" t="s">
        <v>1690</v>
      </c>
      <c r="H184" s="287"/>
      <c r="I184" s="287"/>
      <c r="J184" s="290"/>
    </row>
    <row r="185" spans="1:10" s="295" customFormat="1" ht="36" customHeight="1" x14ac:dyDescent="0.2">
      <c r="A185" s="292"/>
      <c r="B185" s="287"/>
      <c r="C185" s="377"/>
      <c r="D185" s="381"/>
      <c r="E185" s="495" t="s">
        <v>1688</v>
      </c>
      <c r="F185" s="617"/>
      <c r="G185" s="53" t="s">
        <v>2846</v>
      </c>
      <c r="H185" s="287"/>
      <c r="I185" s="287"/>
      <c r="J185" s="290"/>
    </row>
    <row r="186" spans="1:10" s="295" customFormat="1" ht="36" customHeight="1" x14ac:dyDescent="0.2">
      <c r="A186" s="292"/>
      <c r="B186" s="287"/>
      <c r="C186" s="377"/>
      <c r="D186" s="381"/>
      <c r="E186" s="495" t="s">
        <v>1688</v>
      </c>
      <c r="F186" s="617"/>
      <c r="G186" s="53" t="s">
        <v>1691</v>
      </c>
      <c r="H186" s="287"/>
      <c r="I186" s="287"/>
      <c r="J186" s="290"/>
    </row>
    <row r="187" spans="1:10" s="295" customFormat="1" ht="35.25" customHeight="1" x14ac:dyDescent="0.2">
      <c r="A187" s="292"/>
      <c r="B187" s="287"/>
      <c r="C187" s="377"/>
      <c r="D187" s="381"/>
      <c r="E187" s="495" t="s">
        <v>1688</v>
      </c>
      <c r="F187" s="617"/>
      <c r="G187" s="53" t="s">
        <v>1692</v>
      </c>
      <c r="H187" s="287"/>
      <c r="I187" s="287"/>
      <c r="J187" s="290"/>
    </row>
    <row r="188" spans="1:10" s="295" customFormat="1" ht="39.75" customHeight="1" x14ac:dyDescent="0.2">
      <c r="A188" s="292"/>
      <c r="B188" s="287"/>
      <c r="C188" s="377"/>
      <c r="D188" s="381"/>
      <c r="E188" s="495" t="s">
        <v>1688</v>
      </c>
      <c r="F188" s="617"/>
      <c r="G188" s="53" t="s">
        <v>1693</v>
      </c>
      <c r="H188" s="287"/>
      <c r="I188" s="287"/>
      <c r="J188" s="290"/>
    </row>
    <row r="189" spans="1:10" s="295" customFormat="1" ht="33.75" customHeight="1" x14ac:dyDescent="0.2">
      <c r="A189" s="292"/>
      <c r="B189" s="287"/>
      <c r="C189" s="377"/>
      <c r="D189" s="381"/>
      <c r="E189" s="495" t="s">
        <v>1688</v>
      </c>
      <c r="F189" s="617"/>
      <c r="G189" s="77" t="s">
        <v>1694</v>
      </c>
      <c r="H189" s="287"/>
      <c r="I189" s="287"/>
      <c r="J189" s="290"/>
    </row>
    <row r="190" spans="1:10" s="295" customFormat="1" ht="63.75" customHeight="1" x14ac:dyDescent="0.2">
      <c r="A190" s="292"/>
      <c r="B190" s="287"/>
      <c r="C190" s="377"/>
      <c r="D190" s="381"/>
      <c r="E190" s="495" t="s">
        <v>1688</v>
      </c>
      <c r="F190" s="617"/>
      <c r="G190" s="53" t="s">
        <v>1695</v>
      </c>
      <c r="H190" s="287"/>
      <c r="I190" s="287"/>
      <c r="J190" s="290"/>
    </row>
    <row r="191" spans="1:10" s="295" customFormat="1" ht="40.5" customHeight="1" x14ac:dyDescent="0.2">
      <c r="A191" s="292"/>
      <c r="B191" s="287"/>
      <c r="C191" s="377"/>
      <c r="D191" s="381"/>
      <c r="E191" s="495" t="s">
        <v>1688</v>
      </c>
      <c r="F191" s="617"/>
      <c r="G191" s="77" t="s">
        <v>1696</v>
      </c>
      <c r="H191" s="287"/>
      <c r="I191" s="287"/>
      <c r="J191" s="290"/>
    </row>
    <row r="192" spans="1:10" s="295" customFormat="1" ht="53.25" customHeight="1" x14ac:dyDescent="0.2">
      <c r="A192" s="292"/>
      <c r="B192" s="287"/>
      <c r="C192" s="377"/>
      <c r="D192" s="381"/>
      <c r="E192" s="495" t="s">
        <v>1688</v>
      </c>
      <c r="F192" s="617"/>
      <c r="G192" s="53" t="s">
        <v>1697</v>
      </c>
      <c r="H192" s="287"/>
      <c r="I192" s="287"/>
      <c r="J192" s="290"/>
    </row>
    <row r="193" spans="1:10" s="295" customFormat="1" ht="33.75" customHeight="1" x14ac:dyDescent="0.2">
      <c r="A193" s="292"/>
      <c r="B193" s="287"/>
      <c r="C193" s="377"/>
      <c r="D193" s="381"/>
      <c r="E193" s="495" t="s">
        <v>1688</v>
      </c>
      <c r="F193" s="617"/>
      <c r="G193" s="77" t="s">
        <v>1698</v>
      </c>
      <c r="H193" s="287"/>
      <c r="I193" s="287"/>
      <c r="J193" s="290"/>
    </row>
    <row r="194" spans="1:10" s="295" customFormat="1" ht="36.75" customHeight="1" x14ac:dyDescent="0.2">
      <c r="A194" s="292"/>
      <c r="B194" s="287"/>
      <c r="C194" s="377"/>
      <c r="D194" s="381"/>
      <c r="E194" s="495" t="s">
        <v>1688</v>
      </c>
      <c r="F194" s="617"/>
      <c r="G194" s="77" t="s">
        <v>1699</v>
      </c>
      <c r="H194" s="287"/>
      <c r="I194" s="287"/>
      <c r="J194" s="290"/>
    </row>
    <row r="195" spans="1:10" s="295" customFormat="1" ht="42" customHeight="1" x14ac:dyDescent="0.2">
      <c r="A195" s="292"/>
      <c r="B195" s="287"/>
      <c r="C195" s="377"/>
      <c r="D195" s="381"/>
      <c r="E195" s="495" t="s">
        <v>1688</v>
      </c>
      <c r="F195" s="617"/>
      <c r="G195" s="77" t="s">
        <v>1700</v>
      </c>
      <c r="H195" s="287"/>
      <c r="I195" s="287"/>
      <c r="J195" s="290"/>
    </row>
    <row r="196" spans="1:10" s="295" customFormat="1" ht="63" customHeight="1" x14ac:dyDescent="0.2">
      <c r="A196" s="292"/>
      <c r="B196" s="287"/>
      <c r="C196" s="377"/>
      <c r="D196" s="381"/>
      <c r="E196" s="495" t="s">
        <v>1702</v>
      </c>
      <c r="F196" s="617"/>
      <c r="G196" s="53" t="s">
        <v>1701</v>
      </c>
      <c r="H196" s="287"/>
      <c r="I196" s="287"/>
      <c r="J196" s="290"/>
    </row>
    <row r="197" spans="1:10" s="295" customFormat="1" ht="64.5" customHeight="1" x14ac:dyDescent="0.2">
      <c r="A197" s="292"/>
      <c r="B197" s="287"/>
      <c r="C197" s="377"/>
      <c r="D197" s="381"/>
      <c r="E197" s="56" t="s">
        <v>1703</v>
      </c>
      <c r="F197" s="617"/>
      <c r="G197" s="53" t="s">
        <v>2330</v>
      </c>
      <c r="H197" s="287"/>
      <c r="I197" s="287"/>
      <c r="J197" s="290"/>
    </row>
    <row r="198" spans="1:10" s="295" customFormat="1" ht="39" customHeight="1" x14ac:dyDescent="0.2">
      <c r="A198" s="292"/>
      <c r="B198" s="287"/>
      <c r="C198" s="377"/>
      <c r="D198" s="381"/>
      <c r="E198" s="56" t="s">
        <v>1688</v>
      </c>
      <c r="F198" s="617"/>
      <c r="G198" s="77" t="s">
        <v>1704</v>
      </c>
      <c r="H198" s="287"/>
      <c r="I198" s="287"/>
      <c r="J198" s="290"/>
    </row>
    <row r="199" spans="1:10" s="295" customFormat="1" ht="42" customHeight="1" x14ac:dyDescent="0.2">
      <c r="A199" s="292"/>
      <c r="B199" s="287"/>
      <c r="C199" s="377"/>
      <c r="D199" s="381"/>
      <c r="E199" s="56" t="s">
        <v>1688</v>
      </c>
      <c r="F199" s="617"/>
      <c r="G199" s="77" t="s">
        <v>1705</v>
      </c>
      <c r="H199" s="287"/>
      <c r="I199" s="287"/>
      <c r="J199" s="290"/>
    </row>
    <row r="200" spans="1:10" s="295" customFormat="1" ht="42" customHeight="1" x14ac:dyDescent="0.2">
      <c r="A200" s="292"/>
      <c r="B200" s="287"/>
      <c r="C200" s="377"/>
      <c r="D200" s="381"/>
      <c r="E200" s="56" t="s">
        <v>1688</v>
      </c>
      <c r="F200" s="617"/>
      <c r="G200" s="77" t="s">
        <v>1706</v>
      </c>
      <c r="H200" s="287"/>
      <c r="I200" s="287"/>
      <c r="J200" s="290"/>
    </row>
    <row r="201" spans="1:10" s="295" customFormat="1" ht="41.25" customHeight="1" x14ac:dyDescent="0.2">
      <c r="A201" s="292"/>
      <c r="B201" s="287"/>
      <c r="C201" s="377"/>
      <c r="D201" s="381"/>
      <c r="E201" s="56" t="s">
        <v>1688</v>
      </c>
      <c r="F201" s="617"/>
      <c r="G201" s="77" t="s">
        <v>1707</v>
      </c>
      <c r="H201" s="287"/>
      <c r="I201" s="287"/>
      <c r="J201" s="290"/>
    </row>
    <row r="202" spans="1:10" s="295" customFormat="1" ht="37.5" customHeight="1" x14ac:dyDescent="0.2">
      <c r="A202" s="292"/>
      <c r="B202" s="287"/>
      <c r="C202" s="377"/>
      <c r="D202" s="381"/>
      <c r="E202" s="56" t="s">
        <v>1688</v>
      </c>
      <c r="F202" s="617"/>
      <c r="G202" s="77" t="s">
        <v>1708</v>
      </c>
      <c r="H202" s="287"/>
      <c r="I202" s="287"/>
      <c r="J202" s="290"/>
    </row>
    <row r="203" spans="1:10" s="295" customFormat="1" ht="39.75" customHeight="1" x14ac:dyDescent="0.2">
      <c r="A203" s="292"/>
      <c r="B203" s="287"/>
      <c r="C203" s="377"/>
      <c r="D203" s="381"/>
      <c r="E203" s="56" t="s">
        <v>1688</v>
      </c>
      <c r="F203" s="617"/>
      <c r="G203" s="77" t="s">
        <v>1709</v>
      </c>
      <c r="H203" s="287"/>
      <c r="I203" s="287"/>
      <c r="J203" s="290"/>
    </row>
    <row r="204" spans="1:10" s="295" customFormat="1" ht="60.75" customHeight="1" x14ac:dyDescent="0.2">
      <c r="A204" s="292"/>
      <c r="B204" s="287"/>
      <c r="C204" s="377"/>
      <c r="D204" s="381"/>
      <c r="E204" s="56" t="s">
        <v>1688</v>
      </c>
      <c r="F204" s="617"/>
      <c r="G204" s="53" t="s">
        <v>1710</v>
      </c>
      <c r="H204" s="287"/>
      <c r="I204" s="287"/>
      <c r="J204" s="290"/>
    </row>
    <row r="205" spans="1:10" s="295" customFormat="1" ht="37.5" customHeight="1" x14ac:dyDescent="0.2">
      <c r="A205" s="292"/>
      <c r="B205" s="287"/>
      <c r="C205" s="377"/>
      <c r="D205" s="381"/>
      <c r="E205" s="56" t="s">
        <v>1688</v>
      </c>
      <c r="F205" s="617"/>
      <c r="G205" s="77" t="s">
        <v>1711</v>
      </c>
      <c r="H205" s="287"/>
      <c r="I205" s="287"/>
      <c r="J205" s="290"/>
    </row>
    <row r="206" spans="1:10" s="295" customFormat="1" ht="39" customHeight="1" x14ac:dyDescent="0.2">
      <c r="A206" s="292"/>
      <c r="B206" s="287"/>
      <c r="C206" s="377"/>
      <c r="D206" s="381"/>
      <c r="E206" s="56" t="s">
        <v>1688</v>
      </c>
      <c r="F206" s="617"/>
      <c r="G206" s="77" t="s">
        <v>1712</v>
      </c>
      <c r="H206" s="287"/>
      <c r="I206" s="287"/>
      <c r="J206" s="290"/>
    </row>
    <row r="207" spans="1:10" s="295" customFormat="1" ht="54" customHeight="1" x14ac:dyDescent="0.2">
      <c r="A207" s="292"/>
      <c r="B207" s="287"/>
      <c r="C207" s="377"/>
      <c r="D207" s="381"/>
      <c r="E207" s="56" t="s">
        <v>1688</v>
      </c>
      <c r="F207" s="617"/>
      <c r="G207" s="53" t="s">
        <v>1714</v>
      </c>
      <c r="H207" s="287"/>
      <c r="I207" s="287"/>
      <c r="J207" s="290"/>
    </row>
    <row r="208" spans="1:10" s="295" customFormat="1" ht="62.25" customHeight="1" x14ac:dyDescent="0.2">
      <c r="A208" s="292"/>
      <c r="B208" s="287"/>
      <c r="C208" s="377"/>
      <c r="D208" s="381"/>
      <c r="E208" s="56" t="s">
        <v>1688</v>
      </c>
      <c r="F208" s="617"/>
      <c r="G208" s="53" t="s">
        <v>1715</v>
      </c>
      <c r="H208" s="287"/>
      <c r="I208" s="287"/>
      <c r="J208" s="290"/>
    </row>
    <row r="209" spans="1:10" s="295" customFormat="1" ht="54" customHeight="1" x14ac:dyDescent="0.2">
      <c r="A209" s="292"/>
      <c r="B209" s="287"/>
      <c r="C209" s="377"/>
      <c r="D209" s="381"/>
      <c r="E209" s="56" t="s">
        <v>1688</v>
      </c>
      <c r="F209" s="617"/>
      <c r="G209" s="53" t="s">
        <v>1716</v>
      </c>
      <c r="H209" s="287"/>
      <c r="I209" s="287"/>
      <c r="J209" s="290"/>
    </row>
    <row r="210" spans="1:10" s="295" customFormat="1" ht="38.25" customHeight="1" x14ac:dyDescent="0.2">
      <c r="A210" s="292"/>
      <c r="B210" s="287"/>
      <c r="C210" s="377"/>
      <c r="D210" s="381"/>
      <c r="E210" s="56" t="s">
        <v>1688</v>
      </c>
      <c r="F210" s="617"/>
      <c r="G210" s="77" t="s">
        <v>1717</v>
      </c>
      <c r="H210" s="287"/>
      <c r="I210" s="287"/>
      <c r="J210" s="290"/>
    </row>
    <row r="211" spans="1:10" s="295" customFormat="1" ht="48" customHeight="1" x14ac:dyDescent="0.2">
      <c r="A211" s="292"/>
      <c r="B211" s="287"/>
      <c r="C211" s="377"/>
      <c r="D211" s="381"/>
      <c r="E211" s="56" t="s">
        <v>1688</v>
      </c>
      <c r="F211" s="617"/>
      <c r="G211" s="53" t="s">
        <v>1718</v>
      </c>
      <c r="H211" s="287"/>
      <c r="I211" s="287"/>
      <c r="J211" s="290"/>
    </row>
    <row r="212" spans="1:10" s="295" customFormat="1" ht="36.75" customHeight="1" x14ac:dyDescent="0.2">
      <c r="A212" s="292"/>
      <c r="B212" s="287"/>
      <c r="C212" s="377"/>
      <c r="D212" s="381"/>
      <c r="E212" s="56" t="s">
        <v>1688</v>
      </c>
      <c r="F212" s="617"/>
      <c r="G212" s="77" t="s">
        <v>1719</v>
      </c>
      <c r="H212" s="287"/>
      <c r="I212" s="287"/>
      <c r="J212" s="290"/>
    </row>
    <row r="213" spans="1:10" s="295" customFormat="1" ht="62.25" customHeight="1" x14ac:dyDescent="0.2">
      <c r="A213" s="292"/>
      <c r="B213" s="287"/>
      <c r="C213" s="377"/>
      <c r="D213" s="381"/>
      <c r="E213" s="56" t="s">
        <v>1850</v>
      </c>
      <c r="F213" s="617"/>
      <c r="G213" s="284" t="s">
        <v>1720</v>
      </c>
      <c r="H213" s="287"/>
      <c r="I213" s="287"/>
      <c r="J213" s="290"/>
    </row>
    <row r="214" spans="1:10" s="295" customFormat="1" ht="43.5" customHeight="1" x14ac:dyDescent="0.2">
      <c r="A214" s="292"/>
      <c r="B214" s="287"/>
      <c r="C214" s="377"/>
      <c r="D214" s="381"/>
      <c r="E214" s="56" t="s">
        <v>1688</v>
      </c>
      <c r="F214" s="617"/>
      <c r="G214" s="77" t="s">
        <v>1721</v>
      </c>
      <c r="H214" s="287"/>
      <c r="I214" s="287"/>
      <c r="J214" s="290"/>
    </row>
    <row r="215" spans="1:10" s="295" customFormat="1" ht="52.5" customHeight="1" x14ac:dyDescent="0.2">
      <c r="A215" s="292"/>
      <c r="B215" s="287"/>
      <c r="C215" s="377"/>
      <c r="D215" s="381"/>
      <c r="E215" s="56" t="s">
        <v>1688</v>
      </c>
      <c r="F215" s="617"/>
      <c r="G215" s="53" t="s">
        <v>1722</v>
      </c>
      <c r="H215" s="287"/>
      <c r="I215" s="287"/>
      <c r="J215" s="290"/>
    </row>
    <row r="216" spans="1:10" s="295" customFormat="1" ht="40.5" customHeight="1" x14ac:dyDescent="0.2">
      <c r="A216" s="292"/>
      <c r="B216" s="287"/>
      <c r="C216" s="377"/>
      <c r="D216" s="381"/>
      <c r="E216" s="56" t="s">
        <v>1688</v>
      </c>
      <c r="F216" s="617"/>
      <c r="G216" s="77" t="s">
        <v>1723</v>
      </c>
      <c r="H216" s="287"/>
      <c r="I216" s="287"/>
      <c r="J216" s="290"/>
    </row>
    <row r="217" spans="1:10" s="295" customFormat="1" ht="49.5" customHeight="1" x14ac:dyDescent="0.2">
      <c r="A217" s="292"/>
      <c r="B217" s="287"/>
      <c r="C217" s="377"/>
      <c r="D217" s="381"/>
      <c r="E217" s="56" t="s">
        <v>1688</v>
      </c>
      <c r="F217" s="617"/>
      <c r="G217" s="53" t="s">
        <v>1725</v>
      </c>
      <c r="H217" s="287"/>
      <c r="I217" s="287"/>
      <c r="J217" s="290"/>
    </row>
    <row r="218" spans="1:10" s="295" customFormat="1" ht="51" customHeight="1" x14ac:dyDescent="0.2">
      <c r="A218" s="292"/>
      <c r="B218" s="287"/>
      <c r="C218" s="377"/>
      <c r="D218" s="381"/>
      <c r="E218" s="56" t="s">
        <v>1688</v>
      </c>
      <c r="F218" s="617"/>
      <c r="G218" s="53" t="s">
        <v>1726</v>
      </c>
      <c r="H218" s="287"/>
      <c r="I218" s="287"/>
      <c r="J218" s="290"/>
    </row>
    <row r="219" spans="1:10" s="295" customFormat="1" ht="53.25" customHeight="1" x14ac:dyDescent="0.2">
      <c r="A219" s="292"/>
      <c r="B219" s="287"/>
      <c r="C219" s="377"/>
      <c r="D219" s="381"/>
      <c r="E219" s="56" t="s">
        <v>1688</v>
      </c>
      <c r="F219" s="617"/>
      <c r="G219" s="53" t="s">
        <v>1727</v>
      </c>
      <c r="H219" s="287"/>
      <c r="I219" s="287"/>
      <c r="J219" s="290"/>
    </row>
    <row r="220" spans="1:10" s="295" customFormat="1" ht="48.75" customHeight="1" x14ac:dyDescent="0.2">
      <c r="A220" s="292"/>
      <c r="B220" s="287"/>
      <c r="C220" s="377"/>
      <c r="D220" s="381"/>
      <c r="E220" s="56" t="s">
        <v>1688</v>
      </c>
      <c r="F220" s="617"/>
      <c r="G220" s="53" t="s">
        <v>1728</v>
      </c>
      <c r="H220" s="287"/>
      <c r="I220" s="287"/>
      <c r="J220" s="290"/>
    </row>
    <row r="221" spans="1:10" s="295" customFormat="1" ht="45.75" customHeight="1" x14ac:dyDescent="0.2">
      <c r="A221" s="292"/>
      <c r="B221" s="287"/>
      <c r="C221" s="377"/>
      <c r="D221" s="381"/>
      <c r="E221" s="56" t="s">
        <v>1688</v>
      </c>
      <c r="F221" s="617"/>
      <c r="G221" s="77" t="s">
        <v>1729</v>
      </c>
      <c r="H221" s="287"/>
      <c r="I221" s="287"/>
      <c r="J221" s="290"/>
    </row>
    <row r="222" spans="1:10" s="295" customFormat="1" ht="48.75" customHeight="1" x14ac:dyDescent="0.2">
      <c r="A222" s="292"/>
      <c r="B222" s="287"/>
      <c r="C222" s="377"/>
      <c r="D222" s="381"/>
      <c r="E222" s="56" t="s">
        <v>1688</v>
      </c>
      <c r="F222" s="617"/>
      <c r="G222" s="53" t="s">
        <v>1730</v>
      </c>
      <c r="H222" s="287"/>
      <c r="I222" s="287"/>
      <c r="J222" s="290"/>
    </row>
    <row r="223" spans="1:10" s="295" customFormat="1" ht="51.75" customHeight="1" x14ac:dyDescent="0.2">
      <c r="A223" s="292"/>
      <c r="B223" s="287"/>
      <c r="C223" s="377"/>
      <c r="D223" s="381"/>
      <c r="E223" s="56" t="s">
        <v>1688</v>
      </c>
      <c r="F223" s="617"/>
      <c r="G223" s="53" t="s">
        <v>1731</v>
      </c>
      <c r="H223" s="287"/>
      <c r="I223" s="287"/>
      <c r="J223" s="290"/>
    </row>
    <row r="224" spans="1:10" s="295" customFormat="1" ht="51.75" customHeight="1" x14ac:dyDescent="0.2">
      <c r="A224" s="292"/>
      <c r="B224" s="287"/>
      <c r="C224" s="377"/>
      <c r="D224" s="381"/>
      <c r="E224" s="56" t="s">
        <v>1733</v>
      </c>
      <c r="F224" s="617"/>
      <c r="G224" s="53" t="s">
        <v>1732</v>
      </c>
      <c r="H224" s="287"/>
      <c r="I224" s="287"/>
      <c r="J224" s="290"/>
    </row>
    <row r="225" spans="1:10" s="295" customFormat="1" ht="40.5" customHeight="1" x14ac:dyDescent="0.2">
      <c r="A225" s="292"/>
      <c r="B225" s="287"/>
      <c r="C225" s="377"/>
      <c r="D225" s="381"/>
      <c r="E225" s="56" t="s">
        <v>1688</v>
      </c>
      <c r="F225" s="617"/>
      <c r="G225" s="77" t="s">
        <v>1734</v>
      </c>
      <c r="H225" s="287"/>
      <c r="I225" s="287"/>
      <c r="J225" s="290"/>
    </row>
    <row r="226" spans="1:10" s="295" customFormat="1" ht="38.25" customHeight="1" x14ac:dyDescent="0.2">
      <c r="A226" s="292"/>
      <c r="B226" s="287"/>
      <c r="C226" s="377"/>
      <c r="D226" s="381"/>
      <c r="E226" s="56" t="s">
        <v>1688</v>
      </c>
      <c r="F226" s="617"/>
      <c r="G226" s="77" t="s">
        <v>1735</v>
      </c>
      <c r="H226" s="287"/>
      <c r="I226" s="287"/>
      <c r="J226" s="290"/>
    </row>
    <row r="227" spans="1:10" s="295" customFormat="1" ht="36" customHeight="1" x14ac:dyDescent="0.2">
      <c r="A227" s="292"/>
      <c r="B227" s="287"/>
      <c r="C227" s="377"/>
      <c r="D227" s="381"/>
      <c r="E227" s="56" t="s">
        <v>1688</v>
      </c>
      <c r="F227" s="617"/>
      <c r="G227" s="53" t="s">
        <v>1898</v>
      </c>
      <c r="H227" s="287"/>
      <c r="I227" s="287"/>
      <c r="J227" s="290"/>
    </row>
    <row r="228" spans="1:10" s="295" customFormat="1" ht="49.5" customHeight="1" x14ac:dyDescent="0.2">
      <c r="A228" s="292"/>
      <c r="B228" s="287"/>
      <c r="C228" s="377"/>
      <c r="D228" s="381"/>
      <c r="E228" s="56" t="s">
        <v>1688</v>
      </c>
      <c r="F228" s="617"/>
      <c r="G228" s="53" t="s">
        <v>1736</v>
      </c>
      <c r="H228" s="287"/>
      <c r="I228" s="287"/>
      <c r="J228" s="290"/>
    </row>
    <row r="229" spans="1:10" s="295" customFormat="1" ht="38.25" customHeight="1" x14ac:dyDescent="0.2">
      <c r="A229" s="292"/>
      <c r="B229" s="287"/>
      <c r="C229" s="377"/>
      <c r="D229" s="381"/>
      <c r="E229" s="56" t="s">
        <v>1688</v>
      </c>
      <c r="F229" s="617"/>
      <c r="G229" s="77" t="s">
        <v>1737</v>
      </c>
      <c r="H229" s="287"/>
      <c r="I229" s="287"/>
      <c r="J229" s="290"/>
    </row>
    <row r="230" spans="1:10" s="295" customFormat="1" ht="59.25" customHeight="1" x14ac:dyDescent="0.2">
      <c r="A230" s="292"/>
      <c r="B230" s="287"/>
      <c r="C230" s="377"/>
      <c r="D230" s="381"/>
      <c r="E230" s="56" t="s">
        <v>1688</v>
      </c>
      <c r="F230" s="617"/>
      <c r="G230" s="53" t="s">
        <v>1738</v>
      </c>
      <c r="H230" s="287"/>
      <c r="I230" s="287"/>
      <c r="J230" s="290"/>
    </row>
    <row r="231" spans="1:10" s="295" customFormat="1" ht="54" customHeight="1" x14ac:dyDescent="0.2">
      <c r="A231" s="292"/>
      <c r="B231" s="287"/>
      <c r="C231" s="377"/>
      <c r="D231" s="381"/>
      <c r="E231" s="56" t="s">
        <v>1688</v>
      </c>
      <c r="F231" s="617"/>
      <c r="G231" s="53" t="s">
        <v>1739</v>
      </c>
      <c r="H231" s="287"/>
      <c r="I231" s="287"/>
      <c r="J231" s="290"/>
    </row>
    <row r="232" spans="1:10" s="295" customFormat="1" ht="52.5" customHeight="1" x14ac:dyDescent="0.2">
      <c r="A232" s="292"/>
      <c r="B232" s="287"/>
      <c r="C232" s="377"/>
      <c r="D232" s="381"/>
      <c r="E232" s="56" t="s">
        <v>1688</v>
      </c>
      <c r="F232" s="617"/>
      <c r="G232" s="53" t="s">
        <v>1740</v>
      </c>
      <c r="H232" s="287"/>
      <c r="I232" s="287"/>
      <c r="J232" s="290"/>
    </row>
    <row r="233" spans="1:10" s="295" customFormat="1" ht="54.75" customHeight="1" x14ac:dyDescent="0.2">
      <c r="A233" s="292"/>
      <c r="B233" s="287"/>
      <c r="C233" s="377"/>
      <c r="D233" s="381"/>
      <c r="E233" s="56" t="s">
        <v>1688</v>
      </c>
      <c r="F233" s="617"/>
      <c r="G233" s="53" t="s">
        <v>1741</v>
      </c>
      <c r="H233" s="287"/>
      <c r="I233" s="287"/>
      <c r="J233" s="290"/>
    </row>
    <row r="234" spans="1:10" s="295" customFormat="1" ht="35.25" customHeight="1" x14ac:dyDescent="0.2">
      <c r="A234" s="292"/>
      <c r="B234" s="287"/>
      <c r="C234" s="377"/>
      <c r="D234" s="381"/>
      <c r="E234" s="56" t="s">
        <v>1749</v>
      </c>
      <c r="F234" s="617"/>
      <c r="G234" s="77" t="s">
        <v>1742</v>
      </c>
      <c r="H234" s="287"/>
      <c r="I234" s="287"/>
      <c r="J234" s="290"/>
    </row>
    <row r="235" spans="1:10" s="295" customFormat="1" ht="52.5" customHeight="1" x14ac:dyDescent="0.2">
      <c r="A235" s="292"/>
      <c r="B235" s="287"/>
      <c r="C235" s="377"/>
      <c r="D235" s="381"/>
      <c r="E235" s="56" t="s">
        <v>1688</v>
      </c>
      <c r="F235" s="617"/>
      <c r="G235" s="53" t="s">
        <v>1743</v>
      </c>
      <c r="H235" s="287"/>
      <c r="I235" s="287"/>
      <c r="J235" s="290"/>
    </row>
    <row r="236" spans="1:10" s="295" customFormat="1" ht="61.5" customHeight="1" x14ac:dyDescent="0.2">
      <c r="A236" s="292"/>
      <c r="B236" s="287"/>
      <c r="C236" s="377"/>
      <c r="D236" s="381"/>
      <c r="E236" s="56" t="s">
        <v>1688</v>
      </c>
      <c r="F236" s="617"/>
      <c r="G236" s="53" t="s">
        <v>1745</v>
      </c>
      <c r="H236" s="287"/>
      <c r="I236" s="287"/>
      <c r="J236" s="290"/>
    </row>
    <row r="237" spans="1:10" s="295" customFormat="1" ht="57.75" customHeight="1" x14ac:dyDescent="0.2">
      <c r="A237" s="292"/>
      <c r="B237" s="287"/>
      <c r="C237" s="377"/>
      <c r="D237" s="381"/>
      <c r="E237" s="56" t="s">
        <v>1688</v>
      </c>
      <c r="F237" s="617"/>
      <c r="G237" s="53" t="s">
        <v>1746</v>
      </c>
      <c r="H237" s="287"/>
      <c r="I237" s="287"/>
      <c r="J237" s="290"/>
    </row>
    <row r="238" spans="1:10" s="295" customFormat="1" ht="39" customHeight="1" x14ac:dyDescent="0.2">
      <c r="A238" s="292"/>
      <c r="B238" s="287"/>
      <c r="C238" s="377"/>
      <c r="D238" s="381"/>
      <c r="E238" s="56" t="s">
        <v>1688</v>
      </c>
      <c r="F238" s="617"/>
      <c r="G238" s="77" t="s">
        <v>1747</v>
      </c>
      <c r="H238" s="287"/>
      <c r="I238" s="287"/>
      <c r="J238" s="290"/>
    </row>
    <row r="239" spans="1:10" s="295" customFormat="1" ht="51.75" customHeight="1" x14ac:dyDescent="0.2">
      <c r="A239" s="292"/>
      <c r="B239" s="287"/>
      <c r="C239" s="377"/>
      <c r="D239" s="381"/>
      <c r="E239" s="56" t="s">
        <v>1688</v>
      </c>
      <c r="F239" s="617"/>
      <c r="G239" s="53" t="s">
        <v>1748</v>
      </c>
      <c r="H239" s="287"/>
      <c r="I239" s="287"/>
      <c r="J239" s="290"/>
    </row>
    <row r="240" spans="1:10" s="295" customFormat="1" ht="52.5" customHeight="1" x14ac:dyDescent="0.2">
      <c r="A240" s="292"/>
      <c r="B240" s="287"/>
      <c r="C240" s="377"/>
      <c r="D240" s="381"/>
      <c r="E240" s="56" t="s">
        <v>1751</v>
      </c>
      <c r="F240" s="617"/>
      <c r="G240" s="53" t="s">
        <v>1750</v>
      </c>
      <c r="H240" s="287"/>
      <c r="I240" s="287"/>
      <c r="J240" s="290"/>
    </row>
    <row r="241" spans="1:10" s="295" customFormat="1" ht="34.5" customHeight="1" x14ac:dyDescent="0.2">
      <c r="A241" s="292"/>
      <c r="B241" s="287"/>
      <c r="C241" s="377"/>
      <c r="D241" s="381"/>
      <c r="E241" s="56" t="s">
        <v>1688</v>
      </c>
      <c r="F241" s="617"/>
      <c r="G241" s="77" t="s">
        <v>1761</v>
      </c>
      <c r="H241" s="287"/>
      <c r="I241" s="287"/>
      <c r="J241" s="290"/>
    </row>
    <row r="242" spans="1:10" s="295" customFormat="1" ht="62.25" customHeight="1" x14ac:dyDescent="0.2">
      <c r="A242" s="292"/>
      <c r="B242" s="287"/>
      <c r="C242" s="377"/>
      <c r="D242" s="381"/>
      <c r="E242" s="56" t="s">
        <v>1762</v>
      </c>
      <c r="F242" s="617"/>
      <c r="G242" s="77" t="s">
        <v>1765</v>
      </c>
      <c r="H242" s="287"/>
      <c r="I242" s="287"/>
      <c r="J242" s="290"/>
    </row>
    <row r="243" spans="1:10" s="295" customFormat="1" ht="47.25" customHeight="1" x14ac:dyDescent="0.2">
      <c r="A243" s="292"/>
      <c r="B243" s="287"/>
      <c r="C243" s="377"/>
      <c r="D243" s="381"/>
      <c r="E243" s="56" t="s">
        <v>1688</v>
      </c>
      <c r="F243" s="617"/>
      <c r="G243" s="77" t="s">
        <v>1763</v>
      </c>
      <c r="H243" s="287"/>
      <c r="I243" s="287"/>
      <c r="J243" s="290"/>
    </row>
    <row r="244" spans="1:10" s="295" customFormat="1" ht="48" customHeight="1" x14ac:dyDescent="0.2">
      <c r="A244" s="292"/>
      <c r="B244" s="287"/>
      <c r="C244" s="377"/>
      <c r="D244" s="381"/>
      <c r="E244" s="56" t="s">
        <v>1688</v>
      </c>
      <c r="F244" s="617"/>
      <c r="G244" s="77" t="s">
        <v>1764</v>
      </c>
      <c r="H244" s="287"/>
      <c r="I244" s="287"/>
      <c r="J244" s="290"/>
    </row>
    <row r="245" spans="1:10" s="295" customFormat="1" ht="42" customHeight="1" x14ac:dyDescent="0.2">
      <c r="A245" s="292"/>
      <c r="B245" s="287"/>
      <c r="C245" s="377"/>
      <c r="D245" s="381"/>
      <c r="E245" s="56" t="s">
        <v>1688</v>
      </c>
      <c r="F245" s="617"/>
      <c r="G245" s="53" t="s">
        <v>1766</v>
      </c>
      <c r="H245" s="287"/>
      <c r="I245" s="287"/>
      <c r="J245" s="290"/>
    </row>
    <row r="246" spans="1:10" s="295" customFormat="1" ht="36.75" customHeight="1" x14ac:dyDescent="0.2">
      <c r="A246" s="292"/>
      <c r="B246" s="287"/>
      <c r="C246" s="377"/>
      <c r="D246" s="381"/>
      <c r="E246" s="56" t="s">
        <v>1688</v>
      </c>
      <c r="F246" s="617"/>
      <c r="G246" s="77" t="s">
        <v>1767</v>
      </c>
      <c r="H246" s="287"/>
      <c r="I246" s="287"/>
      <c r="J246" s="290"/>
    </row>
    <row r="247" spans="1:10" s="295" customFormat="1" ht="38.25" customHeight="1" x14ac:dyDescent="0.2">
      <c r="A247" s="292"/>
      <c r="B247" s="287"/>
      <c r="C247" s="377"/>
      <c r="D247" s="381"/>
      <c r="E247" s="56" t="s">
        <v>1688</v>
      </c>
      <c r="F247" s="617"/>
      <c r="G247" s="77" t="s">
        <v>1768</v>
      </c>
      <c r="H247" s="287"/>
      <c r="I247" s="287"/>
      <c r="J247" s="290"/>
    </row>
    <row r="248" spans="1:10" s="295" customFormat="1" ht="48.75" customHeight="1" x14ac:dyDescent="0.2">
      <c r="A248" s="292"/>
      <c r="B248" s="287"/>
      <c r="C248" s="377"/>
      <c r="D248" s="381"/>
      <c r="E248" s="56" t="s">
        <v>1688</v>
      </c>
      <c r="F248" s="617"/>
      <c r="G248" s="77" t="s">
        <v>1769</v>
      </c>
      <c r="H248" s="287"/>
      <c r="I248" s="287"/>
      <c r="J248" s="290"/>
    </row>
    <row r="249" spans="1:10" s="295" customFormat="1" ht="37.5" customHeight="1" x14ac:dyDescent="0.2">
      <c r="A249" s="292"/>
      <c r="B249" s="287"/>
      <c r="C249" s="377"/>
      <c r="D249" s="381"/>
      <c r="E249" s="56" t="s">
        <v>1688</v>
      </c>
      <c r="F249" s="617"/>
      <c r="G249" s="77" t="s">
        <v>1770</v>
      </c>
      <c r="H249" s="287"/>
      <c r="I249" s="287"/>
      <c r="J249" s="290"/>
    </row>
    <row r="250" spans="1:10" s="295" customFormat="1" ht="35.25" customHeight="1" x14ac:dyDescent="0.2">
      <c r="A250" s="292"/>
      <c r="B250" s="287"/>
      <c r="C250" s="377"/>
      <c r="D250" s="381"/>
      <c r="E250" s="56" t="s">
        <v>1688</v>
      </c>
      <c r="F250" s="617"/>
      <c r="G250" s="77" t="s">
        <v>1771</v>
      </c>
      <c r="H250" s="287"/>
      <c r="I250" s="287"/>
      <c r="J250" s="290"/>
    </row>
    <row r="251" spans="1:10" s="295" customFormat="1" ht="38.25" customHeight="1" x14ac:dyDescent="0.2">
      <c r="A251" s="292"/>
      <c r="B251" s="287"/>
      <c r="C251" s="377"/>
      <c r="D251" s="381"/>
      <c r="E251" s="56" t="s">
        <v>1688</v>
      </c>
      <c r="F251" s="617"/>
      <c r="G251" s="77" t="s">
        <v>1772</v>
      </c>
      <c r="H251" s="287"/>
      <c r="I251" s="287"/>
      <c r="J251" s="290"/>
    </row>
    <row r="252" spans="1:10" s="295" customFormat="1" ht="35.25" customHeight="1" x14ac:dyDescent="0.2">
      <c r="A252" s="292"/>
      <c r="B252" s="287"/>
      <c r="C252" s="377"/>
      <c r="D252" s="381"/>
      <c r="E252" s="56" t="s">
        <v>1688</v>
      </c>
      <c r="F252" s="617"/>
      <c r="G252" s="77" t="s">
        <v>1773</v>
      </c>
      <c r="H252" s="287"/>
      <c r="I252" s="287"/>
      <c r="J252" s="290"/>
    </row>
    <row r="253" spans="1:10" s="295" customFormat="1" ht="36.75" customHeight="1" x14ac:dyDescent="0.2">
      <c r="A253" s="292"/>
      <c r="B253" s="287"/>
      <c r="C253" s="377"/>
      <c r="D253" s="381"/>
      <c r="E253" s="56" t="s">
        <v>1688</v>
      </c>
      <c r="F253" s="617"/>
      <c r="G253" s="77" t="s">
        <v>1774</v>
      </c>
      <c r="H253" s="287"/>
      <c r="I253" s="287"/>
      <c r="J253" s="290"/>
    </row>
    <row r="254" spans="1:10" s="295" customFormat="1" ht="48.75" customHeight="1" x14ac:dyDescent="0.2">
      <c r="A254" s="292"/>
      <c r="B254" s="287"/>
      <c r="C254" s="377"/>
      <c r="D254" s="381"/>
      <c r="E254" s="56" t="s">
        <v>1688</v>
      </c>
      <c r="F254" s="617"/>
      <c r="G254" s="77" t="s">
        <v>1775</v>
      </c>
      <c r="H254" s="287"/>
      <c r="I254" s="287"/>
      <c r="J254" s="290"/>
    </row>
    <row r="255" spans="1:10" s="295" customFormat="1" ht="38.25" customHeight="1" x14ac:dyDescent="0.2">
      <c r="A255" s="292"/>
      <c r="B255" s="287"/>
      <c r="C255" s="377"/>
      <c r="D255" s="381"/>
      <c r="E255" s="56" t="s">
        <v>1688</v>
      </c>
      <c r="F255" s="617"/>
      <c r="G255" s="77" t="s">
        <v>1776</v>
      </c>
      <c r="H255" s="287"/>
      <c r="I255" s="287"/>
      <c r="J255" s="290"/>
    </row>
    <row r="256" spans="1:10" s="295" customFormat="1" ht="39.75" customHeight="1" x14ac:dyDescent="0.2">
      <c r="A256" s="292"/>
      <c r="B256" s="287"/>
      <c r="C256" s="377"/>
      <c r="D256" s="381"/>
      <c r="E256" s="309" t="s">
        <v>1688</v>
      </c>
      <c r="F256" s="617"/>
      <c r="G256" s="77" t="s">
        <v>1777</v>
      </c>
      <c r="H256" s="287"/>
      <c r="I256" s="287"/>
      <c r="J256" s="290"/>
    </row>
    <row r="257" spans="1:10" s="295" customFormat="1" ht="39" customHeight="1" x14ac:dyDescent="0.2">
      <c r="A257" s="292"/>
      <c r="B257" s="287"/>
      <c r="C257" s="377"/>
      <c r="D257" s="381"/>
      <c r="E257" s="309" t="s">
        <v>1688</v>
      </c>
      <c r="F257" s="617"/>
      <c r="G257" s="77" t="s">
        <v>1778</v>
      </c>
      <c r="H257" s="287"/>
      <c r="I257" s="287"/>
      <c r="J257" s="290"/>
    </row>
    <row r="258" spans="1:10" s="295" customFormat="1" ht="40.5" customHeight="1" x14ac:dyDescent="0.2">
      <c r="A258" s="292"/>
      <c r="B258" s="287"/>
      <c r="C258" s="377"/>
      <c r="D258" s="381"/>
      <c r="E258" s="309" t="s">
        <v>1688</v>
      </c>
      <c r="F258" s="617"/>
      <c r="G258" s="77" t="s">
        <v>1779</v>
      </c>
      <c r="H258" s="287"/>
      <c r="I258" s="287"/>
      <c r="J258" s="290"/>
    </row>
    <row r="259" spans="1:10" s="295" customFormat="1" ht="38.25" customHeight="1" x14ac:dyDescent="0.2">
      <c r="A259" s="292"/>
      <c r="B259" s="287"/>
      <c r="C259" s="377"/>
      <c r="D259" s="381"/>
      <c r="E259" s="309" t="s">
        <v>1688</v>
      </c>
      <c r="F259" s="617"/>
      <c r="G259" s="77" t="s">
        <v>1780</v>
      </c>
      <c r="H259" s="287"/>
      <c r="I259" s="287"/>
      <c r="J259" s="290"/>
    </row>
    <row r="260" spans="1:10" s="295" customFormat="1" ht="57.75" customHeight="1" x14ac:dyDescent="0.2">
      <c r="A260" s="292"/>
      <c r="B260" s="287"/>
      <c r="C260" s="377"/>
      <c r="D260" s="381"/>
      <c r="E260" s="309" t="s">
        <v>1688</v>
      </c>
      <c r="F260" s="617"/>
      <c r="G260" s="53" t="s">
        <v>1781</v>
      </c>
      <c r="H260" s="287"/>
      <c r="I260" s="287"/>
      <c r="J260" s="290"/>
    </row>
    <row r="261" spans="1:10" s="295" customFormat="1" ht="39" customHeight="1" x14ac:dyDescent="0.2">
      <c r="A261" s="292"/>
      <c r="B261" s="287"/>
      <c r="C261" s="377"/>
      <c r="D261" s="381"/>
      <c r="E261" s="309" t="s">
        <v>1688</v>
      </c>
      <c r="F261" s="617"/>
      <c r="G261" s="77" t="s">
        <v>1782</v>
      </c>
      <c r="H261" s="287"/>
      <c r="I261" s="287"/>
      <c r="J261" s="290"/>
    </row>
    <row r="262" spans="1:10" s="295" customFormat="1" ht="42.75" customHeight="1" x14ac:dyDescent="0.2">
      <c r="A262" s="292"/>
      <c r="B262" s="287"/>
      <c r="C262" s="377"/>
      <c r="D262" s="381"/>
      <c r="E262" s="309" t="s">
        <v>1688</v>
      </c>
      <c r="F262" s="617"/>
      <c r="G262" s="77" t="s">
        <v>1783</v>
      </c>
      <c r="H262" s="287"/>
      <c r="I262" s="287"/>
      <c r="J262" s="290"/>
    </row>
    <row r="263" spans="1:10" s="295" customFormat="1" ht="54.75" customHeight="1" x14ac:dyDescent="0.2">
      <c r="A263" s="292"/>
      <c r="B263" s="287"/>
      <c r="C263" s="377"/>
      <c r="D263" s="381"/>
      <c r="E263" s="309" t="s">
        <v>1688</v>
      </c>
      <c r="F263" s="617"/>
      <c r="G263" s="53" t="s">
        <v>1784</v>
      </c>
      <c r="H263" s="287"/>
      <c r="I263" s="287"/>
      <c r="J263" s="290"/>
    </row>
    <row r="264" spans="1:10" s="295" customFormat="1" ht="50.25" customHeight="1" x14ac:dyDescent="0.2">
      <c r="A264" s="292"/>
      <c r="B264" s="287"/>
      <c r="C264" s="377"/>
      <c r="D264" s="381"/>
      <c r="E264" s="56" t="s">
        <v>1688</v>
      </c>
      <c r="F264" s="617"/>
      <c r="G264" s="53" t="s">
        <v>1785</v>
      </c>
      <c r="H264" s="287"/>
      <c r="I264" s="287"/>
      <c r="J264" s="290"/>
    </row>
    <row r="265" spans="1:10" s="295" customFormat="1" ht="50.25" customHeight="1" x14ac:dyDescent="0.2">
      <c r="A265" s="292"/>
      <c r="B265" s="287"/>
      <c r="C265" s="377"/>
      <c r="D265" s="381"/>
      <c r="E265" s="309" t="s">
        <v>1688</v>
      </c>
      <c r="F265" s="617"/>
      <c r="G265" s="53" t="s">
        <v>1786</v>
      </c>
      <c r="H265" s="287"/>
      <c r="I265" s="287"/>
      <c r="J265" s="290"/>
    </row>
    <row r="266" spans="1:10" s="295" customFormat="1" ht="44.25" customHeight="1" x14ac:dyDescent="0.2">
      <c r="A266" s="292"/>
      <c r="B266" s="287"/>
      <c r="C266" s="377"/>
      <c r="D266" s="381"/>
      <c r="E266" s="309" t="s">
        <v>1688</v>
      </c>
      <c r="F266" s="617"/>
      <c r="G266" s="77" t="s">
        <v>1788</v>
      </c>
      <c r="H266" s="287"/>
      <c r="I266" s="287"/>
      <c r="J266" s="290"/>
    </row>
    <row r="267" spans="1:10" s="295" customFormat="1" ht="39.75" customHeight="1" x14ac:dyDescent="0.2">
      <c r="A267" s="292"/>
      <c r="B267" s="287"/>
      <c r="C267" s="377"/>
      <c r="D267" s="381"/>
      <c r="E267" s="309" t="s">
        <v>1688</v>
      </c>
      <c r="F267" s="617"/>
      <c r="G267" s="77" t="s">
        <v>1790</v>
      </c>
      <c r="H267" s="287"/>
      <c r="I267" s="287"/>
      <c r="J267" s="290"/>
    </row>
    <row r="268" spans="1:10" s="295" customFormat="1" ht="50.25" customHeight="1" x14ac:dyDescent="0.2">
      <c r="A268" s="292"/>
      <c r="B268" s="287"/>
      <c r="C268" s="377"/>
      <c r="D268" s="381"/>
      <c r="E268" s="309" t="s">
        <v>1796</v>
      </c>
      <c r="F268" s="617"/>
      <c r="G268" s="77" t="s">
        <v>1791</v>
      </c>
      <c r="H268" s="287"/>
      <c r="I268" s="287"/>
      <c r="J268" s="290"/>
    </row>
    <row r="269" spans="1:10" s="295" customFormat="1" ht="41.25" customHeight="1" x14ac:dyDescent="0.2">
      <c r="A269" s="292"/>
      <c r="B269" s="287"/>
      <c r="C269" s="377"/>
      <c r="D269" s="381"/>
      <c r="E269" s="309" t="s">
        <v>1688</v>
      </c>
      <c r="F269" s="617"/>
      <c r="G269" s="77" t="s">
        <v>1792</v>
      </c>
      <c r="H269" s="287"/>
      <c r="I269" s="287"/>
      <c r="J269" s="290"/>
    </row>
    <row r="270" spans="1:10" s="295" customFormat="1" ht="50.25" customHeight="1" x14ac:dyDescent="0.2">
      <c r="A270" s="292"/>
      <c r="B270" s="287"/>
      <c r="C270" s="377"/>
      <c r="D270" s="381"/>
      <c r="E270" s="309" t="s">
        <v>1688</v>
      </c>
      <c r="F270" s="617"/>
      <c r="G270" s="53" t="s">
        <v>1793</v>
      </c>
      <c r="H270" s="287"/>
      <c r="I270" s="287"/>
      <c r="J270" s="290"/>
    </row>
    <row r="271" spans="1:10" s="295" customFormat="1" ht="50.25" customHeight="1" x14ac:dyDescent="0.2">
      <c r="A271" s="292"/>
      <c r="B271" s="287"/>
      <c r="C271" s="377"/>
      <c r="D271" s="381"/>
      <c r="E271" s="309" t="s">
        <v>1688</v>
      </c>
      <c r="F271" s="617"/>
      <c r="G271" s="53" t="s">
        <v>1794</v>
      </c>
      <c r="H271" s="287"/>
      <c r="I271" s="287"/>
      <c r="J271" s="290"/>
    </row>
    <row r="272" spans="1:10" s="295" customFormat="1" ht="39" customHeight="1" x14ac:dyDescent="0.2">
      <c r="A272" s="292"/>
      <c r="B272" s="287"/>
      <c r="C272" s="377"/>
      <c r="D272" s="381"/>
      <c r="E272" s="309" t="s">
        <v>1749</v>
      </c>
      <c r="F272" s="617"/>
      <c r="G272" s="77" t="s">
        <v>1795</v>
      </c>
      <c r="H272" s="287"/>
      <c r="I272" s="287"/>
      <c r="J272" s="290"/>
    </row>
    <row r="273" spans="1:10" s="295" customFormat="1" ht="50.25" customHeight="1" x14ac:dyDescent="0.2">
      <c r="A273" s="292"/>
      <c r="B273" s="287"/>
      <c r="C273" s="377"/>
      <c r="D273" s="381"/>
      <c r="E273" s="309" t="s">
        <v>1688</v>
      </c>
      <c r="F273" s="617"/>
      <c r="G273" s="53" t="s">
        <v>1797</v>
      </c>
      <c r="H273" s="287"/>
      <c r="I273" s="287"/>
      <c r="J273" s="290"/>
    </row>
    <row r="274" spans="1:10" s="295" customFormat="1" ht="50.25" customHeight="1" x14ac:dyDescent="0.2">
      <c r="A274" s="292"/>
      <c r="B274" s="287"/>
      <c r="C274" s="377"/>
      <c r="D274" s="381"/>
      <c r="E274" s="309" t="s">
        <v>1688</v>
      </c>
      <c r="F274" s="617"/>
      <c r="G274" s="53" t="s">
        <v>1799</v>
      </c>
      <c r="H274" s="287"/>
      <c r="I274" s="287"/>
      <c r="J274" s="290"/>
    </row>
    <row r="275" spans="1:10" s="295" customFormat="1" ht="50.25" customHeight="1" x14ac:dyDescent="0.2">
      <c r="A275" s="292"/>
      <c r="B275" s="287"/>
      <c r="C275" s="377"/>
      <c r="D275" s="381"/>
      <c r="E275" s="309" t="s">
        <v>1688</v>
      </c>
      <c r="F275" s="617"/>
      <c r="G275" s="77" t="s">
        <v>1800</v>
      </c>
      <c r="H275" s="287"/>
      <c r="I275" s="287"/>
      <c r="J275" s="290"/>
    </row>
    <row r="276" spans="1:10" s="295" customFormat="1" ht="50.25" customHeight="1" x14ac:dyDescent="0.2">
      <c r="A276" s="292"/>
      <c r="B276" s="287"/>
      <c r="C276" s="377"/>
      <c r="D276" s="381"/>
      <c r="E276" s="309" t="s">
        <v>1798</v>
      </c>
      <c r="F276" s="617"/>
      <c r="G276" s="77" t="s">
        <v>1801</v>
      </c>
      <c r="H276" s="287"/>
      <c r="I276" s="287"/>
      <c r="J276" s="290"/>
    </row>
    <row r="277" spans="1:10" s="295" customFormat="1" ht="39" customHeight="1" x14ac:dyDescent="0.2">
      <c r="A277" s="292"/>
      <c r="B277" s="287"/>
      <c r="C277" s="377"/>
      <c r="D277" s="381"/>
      <c r="E277" s="309" t="s">
        <v>1688</v>
      </c>
      <c r="F277" s="617"/>
      <c r="G277" s="77" t="s">
        <v>1802</v>
      </c>
      <c r="H277" s="287"/>
      <c r="I277" s="287"/>
      <c r="J277" s="290"/>
    </row>
    <row r="278" spans="1:10" s="295" customFormat="1" ht="50.25" customHeight="1" x14ac:dyDescent="0.2">
      <c r="A278" s="292"/>
      <c r="B278" s="287"/>
      <c r="C278" s="377"/>
      <c r="D278" s="381"/>
      <c r="E278" s="309" t="s">
        <v>1688</v>
      </c>
      <c r="F278" s="617"/>
      <c r="G278" s="53" t="s">
        <v>1803</v>
      </c>
      <c r="H278" s="287"/>
      <c r="I278" s="287"/>
      <c r="J278" s="290"/>
    </row>
    <row r="279" spans="1:10" s="295" customFormat="1" ht="41.25" customHeight="1" x14ac:dyDescent="0.2">
      <c r="A279" s="292"/>
      <c r="B279" s="287"/>
      <c r="C279" s="377"/>
      <c r="D279" s="381"/>
      <c r="E279" s="309" t="s">
        <v>1688</v>
      </c>
      <c r="F279" s="617"/>
      <c r="G279" s="77" t="s">
        <v>1806</v>
      </c>
      <c r="H279" s="287"/>
      <c r="I279" s="287"/>
      <c r="J279" s="290"/>
    </row>
    <row r="280" spans="1:10" s="295" customFormat="1" ht="50.25" customHeight="1" x14ac:dyDescent="0.2">
      <c r="A280" s="292"/>
      <c r="B280" s="287"/>
      <c r="C280" s="377"/>
      <c r="D280" s="381"/>
      <c r="E280" s="309" t="s">
        <v>1688</v>
      </c>
      <c r="F280" s="617"/>
      <c r="G280" s="53" t="s">
        <v>1804</v>
      </c>
      <c r="H280" s="287"/>
      <c r="I280" s="287"/>
      <c r="J280" s="290"/>
    </row>
    <row r="281" spans="1:10" s="295" customFormat="1" ht="50.25" customHeight="1" x14ac:dyDescent="0.2">
      <c r="A281" s="292"/>
      <c r="B281" s="287"/>
      <c r="C281" s="377"/>
      <c r="D281" s="381"/>
      <c r="E281" s="309" t="s">
        <v>1688</v>
      </c>
      <c r="F281" s="617"/>
      <c r="G281" s="77" t="s">
        <v>1805</v>
      </c>
      <c r="H281" s="287"/>
      <c r="I281" s="287"/>
      <c r="J281" s="290"/>
    </row>
    <row r="282" spans="1:10" s="295" customFormat="1" ht="50.25" customHeight="1" x14ac:dyDescent="0.2">
      <c r="A282" s="292"/>
      <c r="B282" s="287"/>
      <c r="C282" s="377"/>
      <c r="D282" s="381"/>
      <c r="E282" s="309" t="s">
        <v>1688</v>
      </c>
      <c r="F282" s="617"/>
      <c r="G282" s="53" t="s">
        <v>1807</v>
      </c>
      <c r="H282" s="287"/>
      <c r="I282" s="287"/>
      <c r="J282" s="290"/>
    </row>
    <row r="283" spans="1:10" s="295" customFormat="1" ht="50.25" customHeight="1" x14ac:dyDescent="0.2">
      <c r="A283" s="292"/>
      <c r="B283" s="287"/>
      <c r="C283" s="377"/>
      <c r="D283" s="381"/>
      <c r="E283" s="309" t="s">
        <v>1815</v>
      </c>
      <c r="F283" s="617"/>
      <c r="G283" s="53" t="s">
        <v>1814</v>
      </c>
      <c r="H283" s="287"/>
      <c r="I283" s="287"/>
      <c r="J283" s="290"/>
    </row>
    <row r="284" spans="1:10" s="295" customFormat="1" ht="38.25" customHeight="1" x14ac:dyDescent="0.2">
      <c r="A284" s="292"/>
      <c r="B284" s="287"/>
      <c r="C284" s="377"/>
      <c r="D284" s="381"/>
      <c r="E284" s="309" t="s">
        <v>1688</v>
      </c>
      <c r="F284" s="617"/>
      <c r="G284" s="53" t="s">
        <v>1808</v>
      </c>
      <c r="H284" s="287"/>
      <c r="I284" s="287"/>
      <c r="J284" s="290"/>
    </row>
    <row r="285" spans="1:10" s="295" customFormat="1" ht="40.5" customHeight="1" x14ac:dyDescent="0.2">
      <c r="A285" s="292"/>
      <c r="B285" s="287"/>
      <c r="C285" s="377"/>
      <c r="D285" s="381"/>
      <c r="E285" s="309" t="s">
        <v>1688</v>
      </c>
      <c r="F285" s="617"/>
      <c r="G285" s="53" t="s">
        <v>1809</v>
      </c>
      <c r="H285" s="287"/>
      <c r="I285" s="287"/>
      <c r="J285" s="290"/>
    </row>
    <row r="286" spans="1:10" s="295" customFormat="1" ht="50.25" customHeight="1" x14ac:dyDescent="0.2">
      <c r="A286" s="292"/>
      <c r="B286" s="287"/>
      <c r="C286" s="377"/>
      <c r="D286" s="381"/>
      <c r="E286" s="309" t="s">
        <v>1816</v>
      </c>
      <c r="F286" s="617"/>
      <c r="G286" s="296" t="s">
        <v>1810</v>
      </c>
      <c r="H286" s="287"/>
      <c r="I286" s="287"/>
      <c r="J286" s="290"/>
    </row>
    <row r="287" spans="1:10" s="295" customFormat="1" ht="50.25" customHeight="1" x14ac:dyDescent="0.2">
      <c r="A287" s="292"/>
      <c r="B287" s="287"/>
      <c r="C287" s="377"/>
      <c r="D287" s="381"/>
      <c r="E287" s="309" t="s">
        <v>1688</v>
      </c>
      <c r="F287" s="617"/>
      <c r="G287" s="53" t="s">
        <v>1817</v>
      </c>
      <c r="H287" s="287"/>
      <c r="I287" s="287"/>
      <c r="J287" s="290"/>
    </row>
    <row r="288" spans="1:10" s="295" customFormat="1" ht="42" customHeight="1" x14ac:dyDescent="0.2">
      <c r="A288" s="292"/>
      <c r="B288" s="287"/>
      <c r="C288" s="377"/>
      <c r="D288" s="381"/>
      <c r="E288" s="309" t="s">
        <v>1688</v>
      </c>
      <c r="F288" s="617"/>
      <c r="G288" s="53" t="s">
        <v>1811</v>
      </c>
      <c r="H288" s="287"/>
      <c r="I288" s="287"/>
      <c r="J288" s="290"/>
    </row>
    <row r="289" spans="1:10" s="295" customFormat="1" ht="39.75" customHeight="1" x14ac:dyDescent="0.2">
      <c r="A289" s="292"/>
      <c r="B289" s="287"/>
      <c r="C289" s="377"/>
      <c r="D289" s="381"/>
      <c r="E289" s="309" t="s">
        <v>1688</v>
      </c>
      <c r="F289" s="617"/>
      <c r="G289" s="53" t="s">
        <v>1812</v>
      </c>
      <c r="H289" s="287"/>
      <c r="I289" s="287"/>
      <c r="J289" s="290"/>
    </row>
    <row r="290" spans="1:10" s="295" customFormat="1" ht="50.25" customHeight="1" x14ac:dyDescent="0.2">
      <c r="A290" s="292"/>
      <c r="B290" s="287"/>
      <c r="C290" s="377"/>
      <c r="D290" s="381"/>
      <c r="E290" s="309" t="s">
        <v>1818</v>
      </c>
      <c r="F290" s="617"/>
      <c r="G290" s="284" t="s">
        <v>1813</v>
      </c>
      <c r="H290" s="287"/>
      <c r="I290" s="287"/>
      <c r="J290" s="290"/>
    </row>
    <row r="291" spans="1:10" s="295" customFormat="1" ht="41.25" customHeight="1" x14ac:dyDescent="0.2">
      <c r="A291" s="292"/>
      <c r="B291" s="287"/>
      <c r="C291" s="377"/>
      <c r="D291" s="381"/>
      <c r="E291" s="56" t="s">
        <v>1688</v>
      </c>
      <c r="F291" s="617"/>
      <c r="G291" s="77" t="s">
        <v>1752</v>
      </c>
      <c r="H291" s="287"/>
      <c r="I291" s="287"/>
      <c r="J291" s="290"/>
    </row>
    <row r="292" spans="1:10" s="295" customFormat="1" ht="36.75" customHeight="1" x14ac:dyDescent="0.2">
      <c r="A292" s="292"/>
      <c r="B292" s="287"/>
      <c r="C292" s="377"/>
      <c r="D292" s="381"/>
      <c r="E292" s="56" t="s">
        <v>1688</v>
      </c>
      <c r="F292" s="617"/>
      <c r="G292" s="77" t="s">
        <v>1753</v>
      </c>
      <c r="H292" s="287"/>
      <c r="I292" s="287"/>
      <c r="J292" s="290"/>
    </row>
    <row r="293" spans="1:10" s="295" customFormat="1" ht="38.25" customHeight="1" x14ac:dyDescent="0.2">
      <c r="A293" s="292"/>
      <c r="B293" s="287"/>
      <c r="C293" s="377"/>
      <c r="D293" s="381"/>
      <c r="E293" s="56" t="s">
        <v>1758</v>
      </c>
      <c r="F293" s="617"/>
      <c r="G293" s="77" t="s">
        <v>1754</v>
      </c>
      <c r="H293" s="287"/>
      <c r="I293" s="287"/>
      <c r="J293" s="290"/>
    </row>
    <row r="294" spans="1:10" s="295" customFormat="1" ht="50.25" customHeight="1" x14ac:dyDescent="0.2">
      <c r="A294" s="292"/>
      <c r="B294" s="287"/>
      <c r="C294" s="377"/>
      <c r="D294" s="381"/>
      <c r="E294" s="56" t="s">
        <v>1759</v>
      </c>
      <c r="F294" s="617"/>
      <c r="G294" s="77" t="s">
        <v>1755</v>
      </c>
      <c r="H294" s="287"/>
      <c r="I294" s="287"/>
      <c r="J294" s="290"/>
    </row>
    <row r="295" spans="1:10" s="295" customFormat="1" ht="50.25" customHeight="1" x14ac:dyDescent="0.2">
      <c r="A295" s="292"/>
      <c r="B295" s="287"/>
      <c r="C295" s="377"/>
      <c r="D295" s="381"/>
      <c r="E295" s="56" t="s">
        <v>1688</v>
      </c>
      <c r="F295" s="617"/>
      <c r="G295" s="77" t="s">
        <v>1756</v>
      </c>
      <c r="H295" s="287"/>
      <c r="I295" s="287"/>
      <c r="J295" s="290"/>
    </row>
    <row r="296" spans="1:10" s="295" customFormat="1" ht="44.25" customHeight="1" x14ac:dyDescent="0.2">
      <c r="A296" s="292"/>
      <c r="B296" s="287"/>
      <c r="C296" s="377"/>
      <c r="D296" s="381"/>
      <c r="E296" s="56" t="s">
        <v>1688</v>
      </c>
      <c r="F296" s="617"/>
      <c r="G296" s="77" t="s">
        <v>1757</v>
      </c>
      <c r="H296" s="287"/>
      <c r="I296" s="287"/>
      <c r="J296" s="290"/>
    </row>
    <row r="297" spans="1:10" s="295" customFormat="1" ht="42" customHeight="1" x14ac:dyDescent="0.2">
      <c r="A297" s="292"/>
      <c r="B297" s="287"/>
      <c r="C297" s="377"/>
      <c r="D297" s="381"/>
      <c r="E297" s="56" t="s">
        <v>1688</v>
      </c>
      <c r="F297" s="617"/>
      <c r="G297" s="77" t="s">
        <v>2847</v>
      </c>
      <c r="H297" s="287"/>
      <c r="I297" s="287"/>
      <c r="J297" s="290"/>
    </row>
    <row r="298" spans="1:10" s="295" customFormat="1" ht="42" customHeight="1" x14ac:dyDescent="0.2">
      <c r="A298" s="292"/>
      <c r="B298" s="287"/>
      <c r="C298" s="377"/>
      <c r="D298" s="381"/>
      <c r="E298" s="56" t="s">
        <v>1688</v>
      </c>
      <c r="F298" s="617"/>
      <c r="G298" s="77" t="s">
        <v>1713</v>
      </c>
      <c r="H298" s="287"/>
      <c r="I298" s="287"/>
      <c r="J298" s="290"/>
    </row>
    <row r="299" spans="1:10" s="295" customFormat="1" ht="50.25" customHeight="1" x14ac:dyDescent="0.2">
      <c r="A299" s="292"/>
      <c r="B299" s="287"/>
      <c r="C299" s="377"/>
      <c r="D299" s="381"/>
      <c r="E299" s="56" t="s">
        <v>1688</v>
      </c>
      <c r="F299" s="617"/>
      <c r="G299" s="77" t="s">
        <v>1724</v>
      </c>
      <c r="H299" s="287"/>
      <c r="I299" s="287"/>
      <c r="J299" s="290"/>
    </row>
    <row r="300" spans="1:10" s="295" customFormat="1" ht="42.75" customHeight="1" x14ac:dyDescent="0.2">
      <c r="A300" s="292"/>
      <c r="B300" s="287"/>
      <c r="C300" s="377"/>
      <c r="D300" s="381"/>
      <c r="E300" s="56" t="s">
        <v>1688</v>
      </c>
      <c r="F300" s="617"/>
      <c r="G300" s="53" t="s">
        <v>2848</v>
      </c>
      <c r="H300" s="287"/>
      <c r="I300" s="287"/>
      <c r="J300" s="290"/>
    </row>
    <row r="301" spans="1:10" s="295" customFormat="1" ht="39.75" customHeight="1" x14ac:dyDescent="0.2">
      <c r="A301" s="292"/>
      <c r="B301" s="287"/>
      <c r="C301" s="377"/>
      <c r="D301" s="381"/>
      <c r="E301" s="310"/>
      <c r="F301" s="617"/>
      <c r="G301" s="53" t="s">
        <v>2849</v>
      </c>
      <c r="H301" s="287"/>
      <c r="I301" s="287"/>
      <c r="J301" s="290"/>
    </row>
    <row r="302" spans="1:10" s="295" customFormat="1" ht="40.5" customHeight="1" x14ac:dyDescent="0.2">
      <c r="A302" s="292"/>
      <c r="B302" s="287"/>
      <c r="C302" s="377"/>
      <c r="D302" s="381"/>
      <c r="E302" s="56" t="s">
        <v>1688</v>
      </c>
      <c r="F302" s="617"/>
      <c r="G302" s="53" t="s">
        <v>2850</v>
      </c>
      <c r="H302" s="287"/>
      <c r="I302" s="287"/>
      <c r="J302" s="290"/>
    </row>
    <row r="303" spans="1:10" s="295" customFormat="1" ht="50.25" customHeight="1" x14ac:dyDescent="0.2">
      <c r="A303" s="292"/>
      <c r="B303" s="287"/>
      <c r="C303" s="377"/>
      <c r="D303" s="381"/>
      <c r="E303" s="56" t="s">
        <v>1688</v>
      </c>
      <c r="F303" s="617"/>
      <c r="G303" s="53" t="s">
        <v>2851</v>
      </c>
      <c r="H303" s="287"/>
      <c r="I303" s="287"/>
      <c r="J303" s="290"/>
    </row>
    <row r="304" spans="1:10" s="295" customFormat="1" ht="50.25" customHeight="1" x14ac:dyDescent="0.2">
      <c r="A304" s="292"/>
      <c r="B304" s="287"/>
      <c r="C304" s="377"/>
      <c r="D304" s="381"/>
      <c r="E304" s="56" t="s">
        <v>1688</v>
      </c>
      <c r="F304" s="617"/>
      <c r="G304" s="53" t="s">
        <v>1744</v>
      </c>
      <c r="H304" s="287"/>
      <c r="I304" s="287"/>
      <c r="J304" s="290"/>
    </row>
    <row r="305" spans="1:10" s="295" customFormat="1" ht="37.5" customHeight="1" x14ac:dyDescent="0.2">
      <c r="A305" s="292"/>
      <c r="B305" s="287"/>
      <c r="C305" s="377"/>
      <c r="D305" s="381"/>
      <c r="E305" s="56" t="s">
        <v>1760</v>
      </c>
      <c r="F305" s="617"/>
      <c r="G305" s="53" t="s">
        <v>2852</v>
      </c>
      <c r="H305" s="287"/>
      <c r="I305" s="287"/>
      <c r="J305" s="290"/>
    </row>
    <row r="306" spans="1:10" s="295" customFormat="1" ht="36" customHeight="1" x14ac:dyDescent="0.2">
      <c r="A306" s="292"/>
      <c r="B306" s="287"/>
      <c r="C306" s="377"/>
      <c r="D306" s="381"/>
      <c r="E306" s="309" t="s">
        <v>1688</v>
      </c>
      <c r="F306" s="617"/>
      <c r="G306" s="77" t="s">
        <v>2858</v>
      </c>
      <c r="H306" s="287"/>
      <c r="I306" s="287"/>
      <c r="J306" s="290"/>
    </row>
    <row r="307" spans="1:10" s="295" customFormat="1" ht="41.25" customHeight="1" x14ac:dyDescent="0.2">
      <c r="A307" s="292"/>
      <c r="B307" s="287"/>
      <c r="C307" s="377"/>
      <c r="D307" s="381"/>
      <c r="E307" s="309" t="s">
        <v>1688</v>
      </c>
      <c r="F307" s="617"/>
      <c r="G307" s="77" t="s">
        <v>1787</v>
      </c>
      <c r="H307" s="287"/>
      <c r="I307" s="287"/>
      <c r="J307" s="290"/>
    </row>
    <row r="308" spans="1:10" s="295" customFormat="1" ht="50.25" customHeight="1" x14ac:dyDescent="0.2">
      <c r="A308" s="292"/>
      <c r="B308" s="287"/>
      <c r="C308" s="377"/>
      <c r="D308" s="381"/>
      <c r="E308" s="309" t="s">
        <v>1688</v>
      </c>
      <c r="F308" s="617"/>
      <c r="G308" s="53" t="s">
        <v>2857</v>
      </c>
      <c r="H308" s="287"/>
      <c r="I308" s="287"/>
      <c r="J308" s="290"/>
    </row>
    <row r="309" spans="1:10" s="295" customFormat="1" ht="50.25" customHeight="1" x14ac:dyDescent="0.2">
      <c r="A309" s="292"/>
      <c r="B309" s="287"/>
      <c r="C309" s="377"/>
      <c r="D309" s="381"/>
      <c r="E309" s="56" t="s">
        <v>1688</v>
      </c>
      <c r="F309" s="617"/>
      <c r="G309" s="77" t="s">
        <v>2853</v>
      </c>
      <c r="H309" s="287"/>
      <c r="I309" s="287"/>
      <c r="J309" s="290"/>
    </row>
    <row r="310" spans="1:10" s="295" customFormat="1" ht="48.75" customHeight="1" x14ac:dyDescent="0.2">
      <c r="A310" s="292"/>
      <c r="B310" s="287"/>
      <c r="C310" s="377"/>
      <c r="D310" s="381"/>
      <c r="E310" s="309" t="s">
        <v>1798</v>
      </c>
      <c r="F310" s="617"/>
      <c r="G310" s="53" t="s">
        <v>2854</v>
      </c>
      <c r="H310" s="287"/>
      <c r="I310" s="287"/>
      <c r="J310" s="290"/>
    </row>
    <row r="311" spans="1:10" s="295" customFormat="1" ht="50.25" customHeight="1" x14ac:dyDescent="0.2">
      <c r="A311" s="292"/>
      <c r="B311" s="287"/>
      <c r="C311" s="377"/>
      <c r="D311" s="381"/>
      <c r="E311" s="309" t="s">
        <v>1688</v>
      </c>
      <c r="F311" s="617"/>
      <c r="G311" s="53" t="s">
        <v>2855</v>
      </c>
      <c r="H311" s="287"/>
      <c r="I311" s="287"/>
      <c r="J311" s="290"/>
    </row>
    <row r="312" spans="1:10" s="295" customFormat="1" ht="39.75" customHeight="1" x14ac:dyDescent="0.2">
      <c r="A312" s="293"/>
      <c r="B312" s="286"/>
      <c r="C312" s="378"/>
      <c r="D312" s="382"/>
      <c r="E312" s="309" t="s">
        <v>1688</v>
      </c>
      <c r="F312" s="617"/>
      <c r="G312" s="77" t="s">
        <v>1789</v>
      </c>
      <c r="H312" s="286"/>
      <c r="I312" s="286"/>
      <c r="J312" s="291"/>
    </row>
    <row r="313" spans="1:10" s="341" customFormat="1" ht="57.75" customHeight="1" x14ac:dyDescent="0.2">
      <c r="A313" s="613">
        <v>33</v>
      </c>
      <c r="B313" s="611" t="s">
        <v>2839</v>
      </c>
      <c r="C313" s="611" t="s">
        <v>2856</v>
      </c>
      <c r="D313" s="654" t="s">
        <v>2289</v>
      </c>
      <c r="E313" s="495"/>
      <c r="F313" s="617" t="s">
        <v>3362</v>
      </c>
      <c r="G313" s="254" t="s">
        <v>2438</v>
      </c>
      <c r="H313" s="611" t="s">
        <v>797</v>
      </c>
      <c r="I313" s="634" t="s">
        <v>962</v>
      </c>
      <c r="J313" s="658">
        <v>1330</v>
      </c>
    </row>
    <row r="314" spans="1:10" s="295" customFormat="1" ht="66" customHeight="1" x14ac:dyDescent="0.2">
      <c r="A314" s="614"/>
      <c r="B314" s="621"/>
      <c r="C314" s="621"/>
      <c r="D314" s="635"/>
      <c r="E314" s="309" t="s">
        <v>1688</v>
      </c>
      <c r="F314" s="617"/>
      <c r="G314" s="53" t="s">
        <v>1819</v>
      </c>
      <c r="H314" s="621"/>
      <c r="I314" s="635"/>
      <c r="J314" s="659"/>
    </row>
    <row r="315" spans="1:10" s="295" customFormat="1" ht="40.5" customHeight="1" x14ac:dyDescent="0.2">
      <c r="A315" s="614"/>
      <c r="B315" s="621"/>
      <c r="C315" s="621"/>
      <c r="D315" s="635"/>
      <c r="E315" s="309" t="s">
        <v>1822</v>
      </c>
      <c r="F315" s="617"/>
      <c r="G315" s="53" t="s">
        <v>1820</v>
      </c>
      <c r="H315" s="621"/>
      <c r="I315" s="635"/>
      <c r="J315" s="659"/>
    </row>
    <row r="316" spans="1:10" s="295" customFormat="1" ht="50.25" customHeight="1" x14ac:dyDescent="0.2">
      <c r="A316" s="614"/>
      <c r="B316" s="621"/>
      <c r="C316" s="621"/>
      <c r="D316" s="635"/>
      <c r="E316" s="309" t="s">
        <v>1822</v>
      </c>
      <c r="F316" s="617"/>
      <c r="G316" s="53" t="s">
        <v>1821</v>
      </c>
      <c r="H316" s="621"/>
      <c r="I316" s="635"/>
      <c r="J316" s="659"/>
    </row>
    <row r="317" spans="1:10" s="295" customFormat="1" ht="43.5" customHeight="1" x14ac:dyDescent="0.2">
      <c r="A317" s="614"/>
      <c r="B317" s="621"/>
      <c r="C317" s="621"/>
      <c r="D317" s="635"/>
      <c r="E317" s="309" t="s">
        <v>1822</v>
      </c>
      <c r="F317" s="617"/>
      <c r="G317" s="53" t="s">
        <v>1823</v>
      </c>
      <c r="H317" s="621"/>
      <c r="I317" s="635"/>
      <c r="J317" s="659"/>
    </row>
    <row r="318" spans="1:10" s="295" customFormat="1" ht="42" customHeight="1" x14ac:dyDescent="0.2">
      <c r="A318" s="614"/>
      <c r="B318" s="621"/>
      <c r="C318" s="621"/>
      <c r="D318" s="635"/>
      <c r="E318" s="309" t="s">
        <v>1822</v>
      </c>
      <c r="F318" s="617"/>
      <c r="G318" s="53" t="s">
        <v>1824</v>
      </c>
      <c r="H318" s="621"/>
      <c r="I318" s="635"/>
      <c r="J318" s="659"/>
    </row>
    <row r="319" spans="1:10" s="295" customFormat="1" ht="21" customHeight="1" x14ac:dyDescent="0.2">
      <c r="A319" s="614"/>
      <c r="B319" s="621"/>
      <c r="C319" s="621"/>
      <c r="D319" s="635"/>
      <c r="E319" s="309"/>
      <c r="F319" s="617"/>
      <c r="G319" s="53" t="s">
        <v>2869</v>
      </c>
      <c r="H319" s="621"/>
      <c r="I319" s="635"/>
      <c r="J319" s="659"/>
    </row>
    <row r="320" spans="1:10" s="295" customFormat="1" ht="42" customHeight="1" x14ac:dyDescent="0.2">
      <c r="A320" s="615"/>
      <c r="B320" s="612"/>
      <c r="C320" s="612"/>
      <c r="D320" s="636"/>
      <c r="E320" s="309"/>
      <c r="F320" s="617"/>
      <c r="G320" s="53" t="s">
        <v>1766</v>
      </c>
      <c r="H320" s="612"/>
      <c r="I320" s="636"/>
      <c r="J320" s="660"/>
    </row>
    <row r="321" spans="1:10" s="341" customFormat="1" ht="52.5" customHeight="1" x14ac:dyDescent="0.2">
      <c r="A321" s="338">
        <v>34</v>
      </c>
      <c r="B321" s="338" t="s">
        <v>565</v>
      </c>
      <c r="C321" s="385"/>
      <c r="D321" s="74" t="s">
        <v>1359</v>
      </c>
      <c r="E321" s="495" t="s">
        <v>1360</v>
      </c>
      <c r="F321" s="460" t="s">
        <v>3362</v>
      </c>
      <c r="G321" s="53"/>
      <c r="H321" s="336" t="s">
        <v>543</v>
      </c>
      <c r="I321" s="336" t="s">
        <v>962</v>
      </c>
      <c r="J321" s="53">
        <v>106</v>
      </c>
    </row>
    <row r="322" spans="1:10" s="341" customFormat="1" ht="237" customHeight="1" x14ac:dyDescent="0.2">
      <c r="A322" s="338">
        <v>35</v>
      </c>
      <c r="B322" s="338" t="s">
        <v>622</v>
      </c>
      <c r="C322" s="385"/>
      <c r="D322" s="74" t="s">
        <v>281</v>
      </c>
      <c r="E322" s="495" t="s">
        <v>1897</v>
      </c>
      <c r="F322" s="460" t="s">
        <v>3362</v>
      </c>
      <c r="G322" s="126" t="s">
        <v>623</v>
      </c>
      <c r="H322" s="336" t="s">
        <v>543</v>
      </c>
      <c r="I322" s="336" t="s">
        <v>962</v>
      </c>
      <c r="J322" s="60">
        <v>207</v>
      </c>
    </row>
    <row r="323" spans="1:10" s="295" customFormat="1" ht="66" customHeight="1" x14ac:dyDescent="0.2">
      <c r="A323" s="294">
        <v>36</v>
      </c>
      <c r="B323" s="284" t="s">
        <v>902</v>
      </c>
      <c r="C323" s="385"/>
      <c r="D323" s="79" t="s">
        <v>677</v>
      </c>
      <c r="E323" s="487" t="s">
        <v>1560</v>
      </c>
      <c r="F323" s="460" t="s">
        <v>3362</v>
      </c>
      <c r="G323" s="284" t="s">
        <v>1245</v>
      </c>
      <c r="H323" s="284" t="s">
        <v>1057</v>
      </c>
      <c r="I323" s="284" t="s">
        <v>588</v>
      </c>
      <c r="J323" s="284">
        <v>472</v>
      </c>
    </row>
    <row r="324" spans="1:10" s="297" customFormat="1" ht="18.75" customHeight="1" x14ac:dyDescent="0.2">
      <c r="A324" s="27"/>
      <c r="B324" s="27"/>
      <c r="C324" s="121"/>
      <c r="D324" s="148"/>
      <c r="E324" s="121"/>
      <c r="F324" s="476"/>
      <c r="G324" s="121"/>
      <c r="H324" s="121"/>
      <c r="I324" s="121"/>
      <c r="J324" s="148"/>
    </row>
  </sheetData>
  <mergeCells count="61">
    <mergeCell ref="F179:F312"/>
    <mergeCell ref="F313:F320"/>
    <mergeCell ref="F3:F4"/>
    <mergeCell ref="I3:I4"/>
    <mergeCell ref="J3:J4"/>
    <mergeCell ref="F30:F43"/>
    <mergeCell ref="F44:F77"/>
    <mergeCell ref="F78:F119"/>
    <mergeCell ref="F120:F136"/>
    <mergeCell ref="F137:F168"/>
    <mergeCell ref="F170:F178"/>
    <mergeCell ref="J120:J136"/>
    <mergeCell ref="J137:J168"/>
    <mergeCell ref="J313:J320"/>
    <mergeCell ref="A120:A136"/>
    <mergeCell ref="B44:B77"/>
    <mergeCell ref="C44:C77"/>
    <mergeCell ref="I44:I77"/>
    <mergeCell ref="H44:H77"/>
    <mergeCell ref="A44:A77"/>
    <mergeCell ref="A78:A119"/>
    <mergeCell ref="B78:B119"/>
    <mergeCell ref="C78:C119"/>
    <mergeCell ref="D78:D119"/>
    <mergeCell ref="H120:H136"/>
    <mergeCell ref="I120:I136"/>
    <mergeCell ref="B120:B136"/>
    <mergeCell ref="D120:D136"/>
    <mergeCell ref="C120:C136"/>
    <mergeCell ref="A1:C1"/>
    <mergeCell ref="E1:G1"/>
    <mergeCell ref="I88:I119"/>
    <mergeCell ref="J78:J119"/>
    <mergeCell ref="J44:J77"/>
    <mergeCell ref="A30:A43"/>
    <mergeCell ref="B30:B43"/>
    <mergeCell ref="C30:C43"/>
    <mergeCell ref="D30:D43"/>
    <mergeCell ref="J30:J43"/>
    <mergeCell ref="I30:I43"/>
    <mergeCell ref="H30:H43"/>
    <mergeCell ref="A137:A168"/>
    <mergeCell ref="C137:C168"/>
    <mergeCell ref="D137:D168"/>
    <mergeCell ref="E166:E167"/>
    <mergeCell ref="I137:I168"/>
    <mergeCell ref="H137:H168"/>
    <mergeCell ref="E138:E165"/>
    <mergeCell ref="B137:B168"/>
    <mergeCell ref="C170:C178"/>
    <mergeCell ref="A170:A178"/>
    <mergeCell ref="H170:H178"/>
    <mergeCell ref="I170:I178"/>
    <mergeCell ref="J170:J178"/>
    <mergeCell ref="D170:D178"/>
    <mergeCell ref="A313:A320"/>
    <mergeCell ref="B313:B320"/>
    <mergeCell ref="D313:D320"/>
    <mergeCell ref="C313:C320"/>
    <mergeCell ref="I313:I320"/>
    <mergeCell ref="H313:H320"/>
  </mergeCells>
  <phoneticPr fontId="2" type="noConversion"/>
  <pageMargins left="0" right="0" top="1.1811023622047245" bottom="0" header="0.51181102362204722" footer="0.51181102362204722"/>
  <pageSetup paperSize="9"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selection activeCell="A3" sqref="A3:XFD5"/>
    </sheetView>
  </sheetViews>
  <sheetFormatPr defaultRowHeight="12.75" x14ac:dyDescent="0.2"/>
  <cols>
    <col min="1" max="1" width="5.7109375" style="3" customWidth="1"/>
    <col min="2" max="2" width="11.28515625" style="3" customWidth="1"/>
    <col min="3" max="3" width="9.140625" style="5" customWidth="1"/>
    <col min="4" max="4" width="21" style="3" customWidth="1"/>
    <col min="5" max="5" width="24.5703125" style="3" customWidth="1"/>
    <col min="6" max="6" width="25.5703125" style="13" customWidth="1"/>
    <col min="7" max="7" width="20.140625" style="13" customWidth="1"/>
    <col min="8" max="8" width="14.140625" style="9" customWidth="1"/>
    <col min="9" max="9" width="15.140625" style="13" customWidth="1"/>
    <col min="10" max="10" width="9.140625" style="13" customWidth="1"/>
    <col min="11" max="16384" width="9.140625" style="3"/>
  </cols>
  <sheetData>
    <row r="1" spans="1:10" ht="15.75" x14ac:dyDescent="0.2">
      <c r="A1" s="648" t="s">
        <v>1232</v>
      </c>
      <c r="B1" s="648"/>
      <c r="C1" s="648"/>
      <c r="D1" s="20"/>
      <c r="E1" s="22"/>
      <c r="F1" s="204"/>
      <c r="G1" s="27"/>
      <c r="H1" s="27"/>
      <c r="I1" s="27"/>
      <c r="J1" s="27"/>
    </row>
    <row r="2" spans="1:10" ht="15.75" x14ac:dyDescent="0.2">
      <c r="A2" s="40" t="s">
        <v>2727</v>
      </c>
      <c r="B2" s="40"/>
      <c r="C2" s="40"/>
      <c r="D2" s="20"/>
      <c r="E2" s="22"/>
      <c r="F2" s="204"/>
      <c r="G2" s="27"/>
      <c r="H2" s="27"/>
      <c r="I2" s="22"/>
      <c r="J2" s="22"/>
    </row>
    <row r="3" spans="1:10" s="477" customFormat="1" ht="40.5" customHeight="1" x14ac:dyDescent="0.2">
      <c r="A3" s="480" t="s">
        <v>1533</v>
      </c>
      <c r="B3" s="480" t="s">
        <v>582</v>
      </c>
      <c r="C3" s="480" t="s">
        <v>1156</v>
      </c>
      <c r="D3" s="480" t="s">
        <v>241</v>
      </c>
      <c r="E3" s="480" t="s">
        <v>1331</v>
      </c>
      <c r="F3" s="617" t="s">
        <v>3338</v>
      </c>
      <c r="G3" s="478" t="s">
        <v>91</v>
      </c>
      <c r="H3" s="480" t="s">
        <v>762</v>
      </c>
      <c r="I3" s="611" t="s">
        <v>3351</v>
      </c>
      <c r="J3" s="617" t="s">
        <v>827</v>
      </c>
    </row>
    <row r="4" spans="1:10" s="477" customFormat="1" ht="44.25" customHeight="1" x14ac:dyDescent="0.2">
      <c r="A4" s="474"/>
      <c r="B4" s="481"/>
      <c r="C4" s="474"/>
      <c r="D4" s="481"/>
      <c r="E4" s="481"/>
      <c r="F4" s="617"/>
      <c r="G4" s="481"/>
      <c r="H4" s="481"/>
      <c r="I4" s="612"/>
      <c r="J4" s="617"/>
    </row>
    <row r="5" spans="1:10" s="95" customFormat="1" ht="12" x14ac:dyDescent="0.2">
      <c r="A5" s="352">
        <v>1</v>
      </c>
      <c r="B5" s="352">
        <v>2</v>
      </c>
      <c r="C5" s="352">
        <v>3</v>
      </c>
      <c r="D5" s="352">
        <v>4</v>
      </c>
      <c r="E5" s="352">
        <v>5</v>
      </c>
      <c r="F5" s="352">
        <v>6</v>
      </c>
      <c r="G5" s="352">
        <v>7</v>
      </c>
      <c r="H5" s="352">
        <v>8</v>
      </c>
      <c r="I5" s="438">
        <v>8</v>
      </c>
      <c r="J5" s="438">
        <v>10</v>
      </c>
    </row>
    <row r="6" spans="1:10" s="203" customFormat="1" ht="23.25" customHeight="1" x14ac:dyDescent="0.2">
      <c r="A6" s="205">
        <v>1</v>
      </c>
      <c r="B6" s="205" t="s">
        <v>2728</v>
      </c>
      <c r="C6" s="205"/>
      <c r="D6" s="206" t="s">
        <v>2729</v>
      </c>
      <c r="E6" s="208" t="s">
        <v>2942</v>
      </c>
      <c r="F6" s="496" t="s">
        <v>3363</v>
      </c>
      <c r="G6" s="207" t="s">
        <v>2356</v>
      </c>
      <c r="H6" s="207" t="s">
        <v>1057</v>
      </c>
      <c r="I6" s="207" t="s">
        <v>1456</v>
      </c>
      <c r="J6" s="205">
        <v>4.5999999999999996</v>
      </c>
    </row>
    <row r="7" spans="1:10" s="203" customFormat="1" ht="23.25" customHeight="1" x14ac:dyDescent="0.2">
      <c r="A7" s="205">
        <v>2</v>
      </c>
      <c r="B7" s="205" t="s">
        <v>2733</v>
      </c>
      <c r="C7" s="205"/>
      <c r="D7" s="206" t="s">
        <v>2729</v>
      </c>
      <c r="E7" s="208" t="s">
        <v>2943</v>
      </c>
      <c r="F7" s="496" t="s">
        <v>3363</v>
      </c>
      <c r="G7" s="207" t="s">
        <v>994</v>
      </c>
      <c r="H7" s="207" t="s">
        <v>1057</v>
      </c>
      <c r="I7" s="207" t="s">
        <v>1456</v>
      </c>
      <c r="J7" s="205">
        <v>3.4</v>
      </c>
    </row>
    <row r="8" spans="1:10" s="203" customFormat="1" ht="23.25" customHeight="1" x14ac:dyDescent="0.2">
      <c r="A8" s="205">
        <v>3</v>
      </c>
      <c r="B8" s="205" t="s">
        <v>2734</v>
      </c>
      <c r="C8" s="205"/>
      <c r="D8" s="206" t="s">
        <v>2729</v>
      </c>
      <c r="E8" s="208" t="s">
        <v>2944</v>
      </c>
      <c r="F8" s="496" t="s">
        <v>3363</v>
      </c>
      <c r="G8" s="207" t="s">
        <v>2357</v>
      </c>
      <c r="H8" s="207" t="s">
        <v>1057</v>
      </c>
      <c r="I8" s="207" t="s">
        <v>1456</v>
      </c>
      <c r="J8" s="205">
        <v>3.2</v>
      </c>
    </row>
    <row r="9" spans="1:10" s="203" customFormat="1" ht="26.25" customHeight="1" x14ac:dyDescent="0.2">
      <c r="A9" s="205">
        <v>4</v>
      </c>
      <c r="B9" s="205" t="s">
        <v>2735</v>
      </c>
      <c r="C9" s="205"/>
      <c r="D9" s="206" t="s">
        <v>2729</v>
      </c>
      <c r="E9" s="208" t="s">
        <v>2945</v>
      </c>
      <c r="F9" s="496" t="s">
        <v>3363</v>
      </c>
      <c r="G9" s="207" t="s">
        <v>2358</v>
      </c>
      <c r="H9" s="207" t="s">
        <v>1057</v>
      </c>
      <c r="I9" s="207" t="s">
        <v>1456</v>
      </c>
      <c r="J9" s="205">
        <v>0.9</v>
      </c>
    </row>
    <row r="10" spans="1:10" s="203" customFormat="1" ht="26.25" customHeight="1" x14ac:dyDescent="0.2">
      <c r="A10" s="205">
        <v>5</v>
      </c>
      <c r="B10" s="205" t="s">
        <v>2736</v>
      </c>
      <c r="C10" s="205"/>
      <c r="D10" s="206" t="s">
        <v>2729</v>
      </c>
      <c r="E10" s="208" t="s">
        <v>2946</v>
      </c>
      <c r="F10" s="496" t="s">
        <v>3363</v>
      </c>
      <c r="G10" s="207" t="s">
        <v>1858</v>
      </c>
      <c r="H10" s="207" t="s">
        <v>1057</v>
      </c>
      <c r="I10" s="207" t="s">
        <v>1456</v>
      </c>
      <c r="J10" s="205">
        <v>1.9</v>
      </c>
    </row>
    <row r="11" spans="1:10" s="203" customFormat="1" ht="26.25" customHeight="1" x14ac:dyDescent="0.2">
      <c r="A11" s="205">
        <v>6</v>
      </c>
      <c r="B11" s="205" t="s">
        <v>2737</v>
      </c>
      <c r="C11" s="205"/>
      <c r="D11" s="206" t="s">
        <v>2729</v>
      </c>
      <c r="E11" s="208" t="s">
        <v>2946</v>
      </c>
      <c r="F11" s="496" t="s">
        <v>3363</v>
      </c>
      <c r="G11" s="207" t="s">
        <v>1855</v>
      </c>
      <c r="H11" s="207" t="s">
        <v>1057</v>
      </c>
      <c r="I11" s="207" t="s">
        <v>1456</v>
      </c>
      <c r="J11" s="205">
        <v>1.9</v>
      </c>
    </row>
    <row r="12" spans="1:10" s="203" customFormat="1" ht="26.25" customHeight="1" x14ac:dyDescent="0.2">
      <c r="A12" s="205">
        <v>7</v>
      </c>
      <c r="B12" s="205" t="s">
        <v>2738</v>
      </c>
      <c r="C12" s="205"/>
      <c r="D12" s="206" t="s">
        <v>2729</v>
      </c>
      <c r="E12" s="208" t="s">
        <v>2947</v>
      </c>
      <c r="F12" s="496" t="s">
        <v>3363</v>
      </c>
      <c r="G12" s="207" t="s">
        <v>1854</v>
      </c>
      <c r="H12" s="207" t="s">
        <v>1057</v>
      </c>
      <c r="I12" s="207" t="s">
        <v>1456</v>
      </c>
      <c r="J12" s="205">
        <v>1.8</v>
      </c>
    </row>
    <row r="13" spans="1:10" s="203" customFormat="1" ht="26.25" customHeight="1" x14ac:dyDescent="0.2">
      <c r="A13" s="205">
        <v>8</v>
      </c>
      <c r="B13" s="205" t="s">
        <v>2739</v>
      </c>
      <c r="C13" s="205"/>
      <c r="D13" s="206" t="s">
        <v>2729</v>
      </c>
      <c r="E13" s="208" t="s">
        <v>2945</v>
      </c>
      <c r="F13" s="496" t="s">
        <v>3363</v>
      </c>
      <c r="G13" s="207" t="s">
        <v>1862</v>
      </c>
      <c r="H13" s="207" t="s">
        <v>1057</v>
      </c>
      <c r="I13" s="207" t="s">
        <v>1456</v>
      </c>
      <c r="J13" s="205">
        <v>0.9</v>
      </c>
    </row>
    <row r="14" spans="1:10" s="203" customFormat="1" ht="26.25" customHeight="1" x14ac:dyDescent="0.2">
      <c r="A14" s="205">
        <v>9</v>
      </c>
      <c r="B14" s="205" t="s">
        <v>2740</v>
      </c>
      <c r="C14" s="205"/>
      <c r="D14" s="206" t="s">
        <v>2729</v>
      </c>
      <c r="E14" s="208" t="s">
        <v>2945</v>
      </c>
      <c r="F14" s="496" t="s">
        <v>3363</v>
      </c>
      <c r="G14" s="207" t="s">
        <v>1863</v>
      </c>
      <c r="H14" s="207" t="s">
        <v>1057</v>
      </c>
      <c r="I14" s="207" t="s">
        <v>1456</v>
      </c>
      <c r="J14" s="205">
        <v>0.9</v>
      </c>
    </row>
    <row r="15" spans="1:10" s="203" customFormat="1" ht="26.25" customHeight="1" x14ac:dyDescent="0.2">
      <c r="A15" s="205">
        <v>10</v>
      </c>
      <c r="B15" s="205" t="s">
        <v>2741</v>
      </c>
      <c r="C15" s="205"/>
      <c r="D15" s="206" t="s">
        <v>2729</v>
      </c>
      <c r="E15" s="208" t="s">
        <v>2948</v>
      </c>
      <c r="F15" s="496" t="s">
        <v>3363</v>
      </c>
      <c r="G15" s="207" t="s">
        <v>1864</v>
      </c>
      <c r="H15" s="207" t="s">
        <v>1057</v>
      </c>
      <c r="I15" s="207" t="s">
        <v>1456</v>
      </c>
      <c r="J15" s="205">
        <v>0.6</v>
      </c>
    </row>
    <row r="16" spans="1:10" s="203" customFormat="1" ht="26.25" customHeight="1" x14ac:dyDescent="0.2">
      <c r="A16" s="205">
        <v>11</v>
      </c>
      <c r="B16" s="205" t="s">
        <v>2742</v>
      </c>
      <c r="C16" s="205"/>
      <c r="D16" s="206" t="s">
        <v>2729</v>
      </c>
      <c r="E16" s="208" t="s">
        <v>2945</v>
      </c>
      <c r="F16" s="496" t="s">
        <v>3363</v>
      </c>
      <c r="G16" s="207" t="s">
        <v>1859</v>
      </c>
      <c r="H16" s="207" t="s">
        <v>1057</v>
      </c>
      <c r="I16" s="207" t="s">
        <v>1456</v>
      </c>
      <c r="J16" s="205">
        <v>0.9</v>
      </c>
    </row>
    <row r="17" spans="1:10" s="203" customFormat="1" ht="26.25" customHeight="1" x14ac:dyDescent="0.2">
      <c r="A17" s="205">
        <v>12</v>
      </c>
      <c r="B17" s="205" t="s">
        <v>2743</v>
      </c>
      <c r="C17" s="205"/>
      <c r="D17" s="206" t="s">
        <v>2729</v>
      </c>
      <c r="E17" s="208" t="s">
        <v>2949</v>
      </c>
      <c r="F17" s="496" t="s">
        <v>3363</v>
      </c>
      <c r="G17" s="207" t="s">
        <v>2359</v>
      </c>
      <c r="H17" s="207" t="s">
        <v>1057</v>
      </c>
      <c r="I17" s="207" t="s">
        <v>1456</v>
      </c>
      <c r="J17" s="205">
        <v>0.2</v>
      </c>
    </row>
    <row r="18" spans="1:10" s="203" customFormat="1" ht="26.25" customHeight="1" x14ac:dyDescent="0.2">
      <c r="A18" s="205">
        <v>13</v>
      </c>
      <c r="B18" s="205" t="s">
        <v>2744</v>
      </c>
      <c r="C18" s="205"/>
      <c r="D18" s="206" t="s">
        <v>2729</v>
      </c>
      <c r="E18" s="208" t="s">
        <v>2950</v>
      </c>
      <c r="F18" s="496" t="s">
        <v>3363</v>
      </c>
      <c r="G18" s="207" t="s">
        <v>1122</v>
      </c>
      <c r="H18" s="207" t="s">
        <v>1057</v>
      </c>
      <c r="I18" s="207" t="s">
        <v>1456</v>
      </c>
      <c r="J18" s="205">
        <v>2.4</v>
      </c>
    </row>
    <row r="19" spans="1:10" s="203" customFormat="1" ht="26.25" customHeight="1" x14ac:dyDescent="0.2">
      <c r="A19" s="205">
        <v>14</v>
      </c>
      <c r="B19" s="205" t="s">
        <v>2745</v>
      </c>
      <c r="C19" s="205"/>
      <c r="D19" s="206" t="s">
        <v>2729</v>
      </c>
      <c r="E19" s="208" t="s">
        <v>2952</v>
      </c>
      <c r="F19" s="496" t="s">
        <v>3363</v>
      </c>
      <c r="G19" s="207" t="s">
        <v>2951</v>
      </c>
      <c r="H19" s="207" t="s">
        <v>1057</v>
      </c>
      <c r="I19" s="207" t="s">
        <v>1456</v>
      </c>
      <c r="J19" s="205">
        <v>1.3</v>
      </c>
    </row>
    <row r="20" spans="1:10" s="203" customFormat="1" ht="26.25" customHeight="1" x14ac:dyDescent="0.2">
      <c r="A20" s="205">
        <v>15</v>
      </c>
      <c r="B20" s="205" t="s">
        <v>2746</v>
      </c>
      <c r="C20" s="205"/>
      <c r="D20" s="206" t="s">
        <v>2729</v>
      </c>
      <c r="E20" s="208" t="s">
        <v>2953</v>
      </c>
      <c r="F20" s="496" t="s">
        <v>3363</v>
      </c>
      <c r="G20" s="207" t="s">
        <v>1861</v>
      </c>
      <c r="H20" s="207" t="s">
        <v>1057</v>
      </c>
      <c r="I20" s="207" t="s">
        <v>1456</v>
      </c>
      <c r="J20" s="205">
        <v>1.4</v>
      </c>
    </row>
    <row r="21" spans="1:10" s="203" customFormat="1" ht="26.25" customHeight="1" x14ac:dyDescent="0.2">
      <c r="A21" s="205">
        <v>16</v>
      </c>
      <c r="B21" s="205" t="s">
        <v>2747</v>
      </c>
      <c r="C21" s="205"/>
      <c r="D21" s="206" t="s">
        <v>2729</v>
      </c>
      <c r="E21" s="208" t="s">
        <v>2954</v>
      </c>
      <c r="F21" s="496" t="s">
        <v>3363</v>
      </c>
      <c r="G21" s="207" t="s">
        <v>509</v>
      </c>
      <c r="H21" s="207" t="s">
        <v>1057</v>
      </c>
      <c r="I21" s="207" t="s">
        <v>1456</v>
      </c>
      <c r="J21" s="205">
        <v>2.6</v>
      </c>
    </row>
    <row r="22" spans="1:10" s="203" customFormat="1" ht="26.25" customHeight="1" x14ac:dyDescent="0.2">
      <c r="A22" s="205">
        <v>17</v>
      </c>
      <c r="B22" s="205" t="s">
        <v>2748</v>
      </c>
      <c r="C22" s="205"/>
      <c r="D22" s="206" t="s">
        <v>2729</v>
      </c>
      <c r="E22" s="208" t="s">
        <v>2955</v>
      </c>
      <c r="F22" s="496" t="s">
        <v>3363</v>
      </c>
      <c r="G22" s="207" t="s">
        <v>477</v>
      </c>
      <c r="H22" s="207" t="s">
        <v>1057</v>
      </c>
      <c r="I22" s="207" t="s">
        <v>1456</v>
      </c>
      <c r="J22" s="209">
        <v>3</v>
      </c>
    </row>
    <row r="23" spans="1:10" s="203" customFormat="1" ht="26.25" customHeight="1" x14ac:dyDescent="0.2">
      <c r="A23" s="205">
        <v>18</v>
      </c>
      <c r="B23" s="205" t="s">
        <v>2749</v>
      </c>
      <c r="C23" s="205"/>
      <c r="D23" s="206" t="s">
        <v>2729</v>
      </c>
      <c r="E23" s="208" t="s">
        <v>2983</v>
      </c>
      <c r="F23" s="496" t="s">
        <v>3363</v>
      </c>
      <c r="G23" s="207" t="s">
        <v>2360</v>
      </c>
      <c r="H23" s="207" t="s">
        <v>1057</v>
      </c>
      <c r="I23" s="207" t="s">
        <v>1456</v>
      </c>
      <c r="J23" s="205">
        <v>0.9</v>
      </c>
    </row>
    <row r="24" spans="1:10" s="203" customFormat="1" ht="26.25" customHeight="1" x14ac:dyDescent="0.2">
      <c r="A24" s="205">
        <v>19</v>
      </c>
      <c r="B24" s="205" t="s">
        <v>2750</v>
      </c>
      <c r="C24" s="205"/>
      <c r="D24" s="206" t="s">
        <v>2729</v>
      </c>
      <c r="E24" s="208" t="s">
        <v>2956</v>
      </c>
      <c r="F24" s="496" t="s">
        <v>3363</v>
      </c>
      <c r="G24" s="207" t="s">
        <v>2361</v>
      </c>
      <c r="H24" s="207" t="s">
        <v>1057</v>
      </c>
      <c r="I24" s="207" t="s">
        <v>1456</v>
      </c>
      <c r="J24" s="205">
        <v>0.9</v>
      </c>
    </row>
    <row r="25" spans="1:10" s="203" customFormat="1" ht="26.25" customHeight="1" x14ac:dyDescent="0.2">
      <c r="A25" s="205">
        <v>20</v>
      </c>
      <c r="B25" s="205" t="s">
        <v>2751</v>
      </c>
      <c r="C25" s="205"/>
      <c r="D25" s="206" t="s">
        <v>2729</v>
      </c>
      <c r="E25" s="208" t="s">
        <v>2956</v>
      </c>
      <c r="F25" s="496" t="s">
        <v>3363</v>
      </c>
      <c r="G25" s="207" t="s">
        <v>1343</v>
      </c>
      <c r="H25" s="207" t="s">
        <v>1057</v>
      </c>
      <c r="I25" s="207" t="s">
        <v>1456</v>
      </c>
      <c r="J25" s="205">
        <v>0.9</v>
      </c>
    </row>
    <row r="26" spans="1:10" s="203" customFormat="1" ht="26.25" customHeight="1" x14ac:dyDescent="0.2">
      <c r="A26" s="205">
        <v>21</v>
      </c>
      <c r="B26" s="205" t="s">
        <v>2752</v>
      </c>
      <c r="C26" s="205"/>
      <c r="D26" s="206" t="s">
        <v>2729</v>
      </c>
      <c r="E26" s="208" t="s">
        <v>2956</v>
      </c>
      <c r="F26" s="496" t="s">
        <v>3363</v>
      </c>
      <c r="G26" s="207" t="s">
        <v>2362</v>
      </c>
      <c r="H26" s="207" t="s">
        <v>1057</v>
      </c>
      <c r="I26" s="207" t="s">
        <v>1456</v>
      </c>
      <c r="J26" s="205">
        <v>0.9</v>
      </c>
    </row>
    <row r="27" spans="1:10" s="203" customFormat="1" ht="26.25" customHeight="1" x14ac:dyDescent="0.2">
      <c r="A27" s="205">
        <v>22</v>
      </c>
      <c r="B27" s="205" t="s">
        <v>2753</v>
      </c>
      <c r="C27" s="205"/>
      <c r="D27" s="206" t="s">
        <v>2729</v>
      </c>
      <c r="E27" s="208" t="s">
        <v>2956</v>
      </c>
      <c r="F27" s="496" t="s">
        <v>3363</v>
      </c>
      <c r="G27" s="207" t="s">
        <v>2363</v>
      </c>
      <c r="H27" s="207" t="s">
        <v>1057</v>
      </c>
      <c r="I27" s="207" t="s">
        <v>1456</v>
      </c>
      <c r="J27" s="205">
        <v>0.9</v>
      </c>
    </row>
    <row r="28" spans="1:10" s="203" customFormat="1" ht="26.25" customHeight="1" x14ac:dyDescent="0.2">
      <c r="A28" s="205">
        <v>23</v>
      </c>
      <c r="B28" s="205" t="s">
        <v>2754</v>
      </c>
      <c r="C28" s="205"/>
      <c r="D28" s="206" t="s">
        <v>2729</v>
      </c>
      <c r="E28" s="208" t="s">
        <v>2956</v>
      </c>
      <c r="F28" s="496" t="s">
        <v>3363</v>
      </c>
      <c r="G28" s="207" t="s">
        <v>2364</v>
      </c>
      <c r="H28" s="207" t="s">
        <v>1057</v>
      </c>
      <c r="I28" s="207" t="s">
        <v>1456</v>
      </c>
      <c r="J28" s="205">
        <v>0.9</v>
      </c>
    </row>
    <row r="29" spans="1:10" s="203" customFormat="1" ht="26.25" customHeight="1" x14ac:dyDescent="0.2">
      <c r="A29" s="205">
        <v>24</v>
      </c>
      <c r="B29" s="205" t="s">
        <v>2755</v>
      </c>
      <c r="C29" s="205"/>
      <c r="D29" s="206" t="s">
        <v>2729</v>
      </c>
      <c r="E29" s="208" t="s">
        <v>2956</v>
      </c>
      <c r="F29" s="496" t="s">
        <v>3363</v>
      </c>
      <c r="G29" s="207" t="s">
        <v>2365</v>
      </c>
      <c r="H29" s="207" t="s">
        <v>1057</v>
      </c>
      <c r="I29" s="207" t="s">
        <v>1456</v>
      </c>
      <c r="J29" s="205">
        <v>0.9</v>
      </c>
    </row>
    <row r="30" spans="1:10" s="203" customFormat="1" ht="26.25" customHeight="1" x14ac:dyDescent="0.2">
      <c r="A30" s="205">
        <v>25</v>
      </c>
      <c r="B30" s="205" t="s">
        <v>2756</v>
      </c>
      <c r="C30" s="205"/>
      <c r="D30" s="206" t="s">
        <v>2729</v>
      </c>
      <c r="E30" s="208" t="s">
        <v>2945</v>
      </c>
      <c r="F30" s="496" t="s">
        <v>3363</v>
      </c>
      <c r="G30" s="207" t="s">
        <v>914</v>
      </c>
      <c r="H30" s="207" t="s">
        <v>1057</v>
      </c>
      <c r="I30" s="207" t="s">
        <v>1456</v>
      </c>
      <c r="J30" s="205">
        <v>0.9</v>
      </c>
    </row>
    <row r="31" spans="1:10" s="203" customFormat="1" ht="26.25" customHeight="1" x14ac:dyDescent="0.2">
      <c r="A31" s="205">
        <v>26</v>
      </c>
      <c r="B31" s="205" t="s">
        <v>2757</v>
      </c>
      <c r="C31" s="205"/>
      <c r="D31" s="206" t="s">
        <v>2729</v>
      </c>
      <c r="E31" s="208" t="s">
        <v>2956</v>
      </c>
      <c r="F31" s="496" t="s">
        <v>3363</v>
      </c>
      <c r="G31" s="207" t="s">
        <v>2366</v>
      </c>
      <c r="H31" s="207" t="s">
        <v>1057</v>
      </c>
      <c r="I31" s="207" t="s">
        <v>1456</v>
      </c>
      <c r="J31" s="205">
        <v>0.9</v>
      </c>
    </row>
    <row r="32" spans="1:10" s="203" customFormat="1" ht="26.25" customHeight="1" x14ac:dyDescent="0.2">
      <c r="A32" s="205">
        <v>27</v>
      </c>
      <c r="B32" s="205" t="s">
        <v>2758</v>
      </c>
      <c r="C32" s="205"/>
      <c r="D32" s="206" t="s">
        <v>2729</v>
      </c>
      <c r="E32" s="208" t="s">
        <v>2957</v>
      </c>
      <c r="F32" s="496" t="s">
        <v>3363</v>
      </c>
      <c r="G32" s="207" t="s">
        <v>2367</v>
      </c>
      <c r="H32" s="207" t="s">
        <v>1057</v>
      </c>
      <c r="I32" s="207" t="s">
        <v>1456</v>
      </c>
      <c r="J32" s="209">
        <v>1</v>
      </c>
    </row>
    <row r="33" spans="1:10" s="203" customFormat="1" ht="26.25" customHeight="1" x14ac:dyDescent="0.2">
      <c r="A33" s="205">
        <v>28</v>
      </c>
      <c r="B33" s="205" t="s">
        <v>2759</v>
      </c>
      <c r="C33" s="205"/>
      <c r="D33" s="206" t="s">
        <v>2729</v>
      </c>
      <c r="E33" s="208" t="s">
        <v>2957</v>
      </c>
      <c r="F33" s="496" t="s">
        <v>3363</v>
      </c>
      <c r="G33" s="207" t="s">
        <v>2368</v>
      </c>
      <c r="H33" s="207" t="s">
        <v>1057</v>
      </c>
      <c r="I33" s="207" t="s">
        <v>1456</v>
      </c>
      <c r="J33" s="209">
        <v>1</v>
      </c>
    </row>
    <row r="34" spans="1:10" s="203" customFormat="1" ht="26.25" customHeight="1" x14ac:dyDescent="0.2">
      <c r="A34" s="205">
        <v>29</v>
      </c>
      <c r="B34" s="205" t="s">
        <v>2760</v>
      </c>
      <c r="C34" s="205"/>
      <c r="D34" s="206" t="s">
        <v>2729</v>
      </c>
      <c r="E34" s="208" t="s">
        <v>2957</v>
      </c>
      <c r="F34" s="496" t="s">
        <v>3363</v>
      </c>
      <c r="G34" s="207" t="s">
        <v>2369</v>
      </c>
      <c r="H34" s="207" t="s">
        <v>1057</v>
      </c>
      <c r="I34" s="207" t="s">
        <v>1456</v>
      </c>
      <c r="J34" s="209">
        <v>1</v>
      </c>
    </row>
    <row r="35" spans="1:10" s="203" customFormat="1" ht="26.25" customHeight="1" x14ac:dyDescent="0.2">
      <c r="A35" s="205">
        <v>30</v>
      </c>
      <c r="B35" s="205" t="s">
        <v>2761</v>
      </c>
      <c r="C35" s="205"/>
      <c r="D35" s="206" t="s">
        <v>2729</v>
      </c>
      <c r="E35" s="208" t="s">
        <v>2957</v>
      </c>
      <c r="F35" s="496" t="s">
        <v>3363</v>
      </c>
      <c r="G35" s="207" t="s">
        <v>2370</v>
      </c>
      <c r="H35" s="207" t="s">
        <v>1057</v>
      </c>
      <c r="I35" s="207" t="s">
        <v>1456</v>
      </c>
      <c r="J35" s="209">
        <v>1</v>
      </c>
    </row>
    <row r="36" spans="1:10" s="203" customFormat="1" ht="26.25" customHeight="1" x14ac:dyDescent="0.2">
      <c r="A36" s="205">
        <v>31</v>
      </c>
      <c r="B36" s="205" t="s">
        <v>2762</v>
      </c>
      <c r="C36" s="205"/>
      <c r="D36" s="206" t="s">
        <v>2729</v>
      </c>
      <c r="E36" s="208" t="s">
        <v>2957</v>
      </c>
      <c r="F36" s="496" t="s">
        <v>3363</v>
      </c>
      <c r="G36" s="207" t="s">
        <v>2371</v>
      </c>
      <c r="H36" s="207" t="s">
        <v>1057</v>
      </c>
      <c r="I36" s="207" t="s">
        <v>1456</v>
      </c>
      <c r="J36" s="209">
        <v>1</v>
      </c>
    </row>
    <row r="37" spans="1:10" s="203" customFormat="1" ht="26.25" customHeight="1" x14ac:dyDescent="0.2">
      <c r="A37" s="205">
        <v>32</v>
      </c>
      <c r="B37" s="205" t="s">
        <v>2763</v>
      </c>
      <c r="C37" s="205"/>
      <c r="D37" s="206" t="s">
        <v>2729</v>
      </c>
      <c r="E37" s="208" t="s">
        <v>2957</v>
      </c>
      <c r="F37" s="496" t="s">
        <v>3363</v>
      </c>
      <c r="G37" s="207" t="s">
        <v>2373</v>
      </c>
      <c r="H37" s="207" t="s">
        <v>1057</v>
      </c>
      <c r="I37" s="207" t="s">
        <v>1456</v>
      </c>
      <c r="J37" s="209">
        <v>1.4</v>
      </c>
    </row>
    <row r="38" spans="1:10" s="203" customFormat="1" ht="26.25" customHeight="1" x14ac:dyDescent="0.2">
      <c r="A38" s="205">
        <v>33</v>
      </c>
      <c r="B38" s="205" t="s">
        <v>2764</v>
      </c>
      <c r="C38" s="205"/>
      <c r="D38" s="206" t="s">
        <v>2729</v>
      </c>
      <c r="E38" s="208" t="s">
        <v>2957</v>
      </c>
      <c r="F38" s="496" t="s">
        <v>3363</v>
      </c>
      <c r="G38" s="207" t="s">
        <v>2372</v>
      </c>
      <c r="H38" s="207" t="s">
        <v>1057</v>
      </c>
      <c r="I38" s="207" t="s">
        <v>1456</v>
      </c>
      <c r="J38" s="205">
        <v>1.4</v>
      </c>
    </row>
    <row r="39" spans="1:10" s="203" customFormat="1" ht="26.25" customHeight="1" x14ac:dyDescent="0.2">
      <c r="A39" s="205">
        <v>34</v>
      </c>
      <c r="B39" s="205" t="s">
        <v>2765</v>
      </c>
      <c r="C39" s="205"/>
      <c r="D39" s="206" t="s">
        <v>2729</v>
      </c>
      <c r="E39" s="208" t="s">
        <v>2958</v>
      </c>
      <c r="F39" s="496" t="s">
        <v>3363</v>
      </c>
      <c r="G39" s="207" t="s">
        <v>2374</v>
      </c>
      <c r="H39" s="207" t="s">
        <v>1057</v>
      </c>
      <c r="I39" s="207" t="s">
        <v>1456</v>
      </c>
      <c r="J39" s="205">
        <v>0.4</v>
      </c>
    </row>
    <row r="40" spans="1:10" s="203" customFormat="1" ht="26.25" customHeight="1" x14ac:dyDescent="0.2">
      <c r="A40" s="205">
        <v>35</v>
      </c>
      <c r="B40" s="205" t="s">
        <v>2766</v>
      </c>
      <c r="C40" s="205"/>
      <c r="D40" s="206" t="s">
        <v>2729</v>
      </c>
      <c r="E40" s="208" t="s">
        <v>2958</v>
      </c>
      <c r="F40" s="496" t="s">
        <v>3363</v>
      </c>
      <c r="G40" s="207" t="s">
        <v>2375</v>
      </c>
      <c r="H40" s="207" t="s">
        <v>1057</v>
      </c>
      <c r="I40" s="207" t="s">
        <v>1456</v>
      </c>
      <c r="J40" s="205">
        <v>0.4</v>
      </c>
    </row>
    <row r="41" spans="1:10" s="203" customFormat="1" ht="26.25" customHeight="1" x14ac:dyDescent="0.2">
      <c r="A41" s="205">
        <v>36</v>
      </c>
      <c r="B41" s="205" t="s">
        <v>2767</v>
      </c>
      <c r="C41" s="205"/>
      <c r="D41" s="206" t="s">
        <v>2729</v>
      </c>
      <c r="E41" s="208" t="s">
        <v>2959</v>
      </c>
      <c r="F41" s="496" t="s">
        <v>3363</v>
      </c>
      <c r="G41" s="207" t="s">
        <v>2376</v>
      </c>
      <c r="H41" s="207" t="s">
        <v>1057</v>
      </c>
      <c r="I41" s="207" t="s">
        <v>1456</v>
      </c>
      <c r="J41" s="205">
        <v>0.2</v>
      </c>
    </row>
    <row r="42" spans="1:10" s="203" customFormat="1" ht="26.25" customHeight="1" x14ac:dyDescent="0.2">
      <c r="A42" s="205">
        <v>37</v>
      </c>
      <c r="B42" s="205" t="s">
        <v>2768</v>
      </c>
      <c r="C42" s="205"/>
      <c r="D42" s="206" t="s">
        <v>2729</v>
      </c>
      <c r="E42" s="208" t="s">
        <v>2956</v>
      </c>
      <c r="F42" s="496" t="s">
        <v>3363</v>
      </c>
      <c r="G42" s="207" t="s">
        <v>2377</v>
      </c>
      <c r="H42" s="207" t="s">
        <v>1057</v>
      </c>
      <c r="I42" s="207" t="s">
        <v>1456</v>
      </c>
      <c r="J42" s="205">
        <v>0.9</v>
      </c>
    </row>
    <row r="43" spans="1:10" s="203" customFormat="1" ht="26.25" customHeight="1" x14ac:dyDescent="0.2">
      <c r="A43" s="205">
        <v>38</v>
      </c>
      <c r="B43" s="205" t="s">
        <v>2769</v>
      </c>
      <c r="C43" s="205"/>
      <c r="D43" s="206" t="s">
        <v>2729</v>
      </c>
      <c r="E43" s="208" t="s">
        <v>2960</v>
      </c>
      <c r="F43" s="496" t="s">
        <v>3363</v>
      </c>
      <c r="G43" s="207" t="s">
        <v>2378</v>
      </c>
      <c r="H43" s="207" t="s">
        <v>1057</v>
      </c>
      <c r="I43" s="207" t="s">
        <v>1456</v>
      </c>
      <c r="J43" s="205">
        <v>0.5</v>
      </c>
    </row>
    <row r="44" spans="1:10" s="203" customFormat="1" ht="26.25" customHeight="1" x14ac:dyDescent="0.2">
      <c r="A44" s="205">
        <v>39</v>
      </c>
      <c r="B44" s="205" t="s">
        <v>2770</v>
      </c>
      <c r="C44" s="205"/>
      <c r="D44" s="206" t="s">
        <v>2729</v>
      </c>
      <c r="E44" s="208" t="s">
        <v>2960</v>
      </c>
      <c r="F44" s="496" t="s">
        <v>3363</v>
      </c>
      <c r="G44" s="207" t="s">
        <v>2380</v>
      </c>
      <c r="H44" s="207" t="s">
        <v>1057</v>
      </c>
      <c r="I44" s="207" t="s">
        <v>1456</v>
      </c>
      <c r="J44" s="205">
        <v>0.5</v>
      </c>
    </row>
    <row r="45" spans="1:10" s="203" customFormat="1" ht="26.25" customHeight="1" x14ac:dyDescent="0.2">
      <c r="A45" s="205">
        <v>40</v>
      </c>
      <c r="B45" s="205" t="s">
        <v>2771</v>
      </c>
      <c r="C45" s="205"/>
      <c r="D45" s="206" t="s">
        <v>2729</v>
      </c>
      <c r="E45" s="208" t="s">
        <v>2960</v>
      </c>
      <c r="F45" s="496" t="s">
        <v>3363</v>
      </c>
      <c r="G45" s="207" t="s">
        <v>2381</v>
      </c>
      <c r="H45" s="207" t="s">
        <v>1057</v>
      </c>
      <c r="I45" s="207" t="s">
        <v>1456</v>
      </c>
      <c r="J45" s="205">
        <v>0.5</v>
      </c>
    </row>
    <row r="46" spans="1:10" s="203" customFormat="1" ht="26.25" customHeight="1" x14ac:dyDescent="0.2">
      <c r="A46" s="205">
        <v>41</v>
      </c>
      <c r="B46" s="205" t="s">
        <v>2772</v>
      </c>
      <c r="C46" s="205"/>
      <c r="D46" s="206" t="s">
        <v>2729</v>
      </c>
      <c r="E46" s="208" t="s">
        <v>2948</v>
      </c>
      <c r="F46" s="496" t="s">
        <v>3363</v>
      </c>
      <c r="G46" s="207" t="s">
        <v>2382</v>
      </c>
      <c r="H46" s="207" t="s">
        <v>1057</v>
      </c>
      <c r="I46" s="207" t="s">
        <v>1456</v>
      </c>
      <c r="J46" s="205">
        <v>0.6</v>
      </c>
    </row>
    <row r="47" spans="1:10" s="203" customFormat="1" ht="26.25" customHeight="1" x14ac:dyDescent="0.2">
      <c r="A47" s="205">
        <v>42</v>
      </c>
      <c r="B47" s="205" t="s">
        <v>2773</v>
      </c>
      <c r="C47" s="205"/>
      <c r="D47" s="206" t="s">
        <v>2729</v>
      </c>
      <c r="E47" s="208" t="s">
        <v>2959</v>
      </c>
      <c r="F47" s="496" t="s">
        <v>3363</v>
      </c>
      <c r="G47" s="207" t="s">
        <v>2383</v>
      </c>
      <c r="H47" s="207" t="s">
        <v>1057</v>
      </c>
      <c r="I47" s="207" t="s">
        <v>1456</v>
      </c>
      <c r="J47" s="205">
        <v>0.2</v>
      </c>
    </row>
    <row r="48" spans="1:10" s="203" customFormat="1" ht="26.25" customHeight="1" x14ac:dyDescent="0.2">
      <c r="A48" s="205">
        <v>43</v>
      </c>
      <c r="B48" s="205" t="s">
        <v>2774</v>
      </c>
      <c r="C48" s="205"/>
      <c r="D48" s="206" t="s">
        <v>2729</v>
      </c>
      <c r="E48" s="208" t="s">
        <v>2959</v>
      </c>
      <c r="F48" s="496" t="s">
        <v>3363</v>
      </c>
      <c r="G48" s="207" t="s">
        <v>2384</v>
      </c>
      <c r="H48" s="207" t="s">
        <v>1057</v>
      </c>
      <c r="I48" s="207" t="s">
        <v>1456</v>
      </c>
      <c r="J48" s="205">
        <v>0.2</v>
      </c>
    </row>
    <row r="49" spans="1:10" s="203" customFormat="1" ht="24" customHeight="1" x14ac:dyDescent="0.2">
      <c r="A49" s="205">
        <v>44</v>
      </c>
      <c r="B49" s="205" t="s">
        <v>2775</v>
      </c>
      <c r="C49" s="205"/>
      <c r="D49" s="206" t="s">
        <v>2729</v>
      </c>
      <c r="E49" s="208" t="s">
        <v>2956</v>
      </c>
      <c r="F49" s="496" t="s">
        <v>3363</v>
      </c>
      <c r="G49" s="207" t="s">
        <v>2385</v>
      </c>
      <c r="H49" s="207" t="s">
        <v>1057</v>
      </c>
      <c r="I49" s="207" t="s">
        <v>1456</v>
      </c>
      <c r="J49" s="205">
        <v>0.9</v>
      </c>
    </row>
    <row r="50" spans="1:10" s="203" customFormat="1" ht="28.5" customHeight="1" x14ac:dyDescent="0.2">
      <c r="A50" s="205">
        <v>45</v>
      </c>
      <c r="B50" s="205" t="s">
        <v>2776</v>
      </c>
      <c r="C50" s="205"/>
      <c r="D50" s="206" t="s">
        <v>2729</v>
      </c>
      <c r="E50" s="208" t="s">
        <v>2984</v>
      </c>
      <c r="F50" s="496" t="s">
        <v>3363</v>
      </c>
      <c r="G50" s="207" t="s">
        <v>2386</v>
      </c>
      <c r="H50" s="207" t="s">
        <v>1057</v>
      </c>
      <c r="I50" s="207" t="s">
        <v>1456</v>
      </c>
      <c r="J50" s="205">
        <v>2.8</v>
      </c>
    </row>
    <row r="51" spans="1:10" s="203" customFormat="1" ht="26.25" customHeight="1" x14ac:dyDescent="0.2">
      <c r="A51" s="205">
        <v>46</v>
      </c>
      <c r="B51" s="205" t="s">
        <v>2777</v>
      </c>
      <c r="C51" s="205"/>
      <c r="D51" s="206" t="s">
        <v>2729</v>
      </c>
      <c r="E51" s="208" t="s">
        <v>2961</v>
      </c>
      <c r="F51" s="496" t="s">
        <v>3363</v>
      </c>
      <c r="G51" s="207" t="s">
        <v>2387</v>
      </c>
      <c r="H51" s="207" t="s">
        <v>1057</v>
      </c>
      <c r="I51" s="207" t="s">
        <v>1456</v>
      </c>
      <c r="J51" s="205">
        <v>0.8</v>
      </c>
    </row>
    <row r="52" spans="1:10" s="203" customFormat="1" ht="24.75" customHeight="1" x14ac:dyDescent="0.2">
      <c r="A52" s="205">
        <v>47</v>
      </c>
      <c r="B52" s="205" t="s">
        <v>2778</v>
      </c>
      <c r="C52" s="205"/>
      <c r="D52" s="206" t="s">
        <v>2729</v>
      </c>
      <c r="E52" s="208" t="s">
        <v>2962</v>
      </c>
      <c r="F52" s="496" t="s">
        <v>3363</v>
      </c>
      <c r="G52" s="207" t="s">
        <v>2388</v>
      </c>
      <c r="H52" s="207" t="s">
        <v>1057</v>
      </c>
      <c r="I52" s="207" t="s">
        <v>1456</v>
      </c>
      <c r="J52" s="205">
        <v>3</v>
      </c>
    </row>
    <row r="53" spans="1:10" s="203" customFormat="1" ht="37.5" customHeight="1" x14ac:dyDescent="0.2">
      <c r="A53" s="205">
        <v>48</v>
      </c>
      <c r="B53" s="205" t="s">
        <v>2779</v>
      </c>
      <c r="C53" s="205"/>
      <c r="D53" s="206" t="s">
        <v>2729</v>
      </c>
      <c r="E53" s="208" t="s">
        <v>2963</v>
      </c>
      <c r="F53" s="496" t="s">
        <v>3363</v>
      </c>
      <c r="G53" s="207" t="s">
        <v>2389</v>
      </c>
      <c r="H53" s="207" t="s">
        <v>1057</v>
      </c>
      <c r="I53" s="207" t="s">
        <v>1456</v>
      </c>
      <c r="J53" s="205">
        <v>4.9000000000000004</v>
      </c>
    </row>
    <row r="54" spans="1:10" s="203" customFormat="1" ht="30" customHeight="1" x14ac:dyDescent="0.2">
      <c r="A54" s="205">
        <v>49</v>
      </c>
      <c r="B54" s="205" t="s">
        <v>2780</v>
      </c>
      <c r="C54" s="205"/>
      <c r="D54" s="206" t="s">
        <v>2729</v>
      </c>
      <c r="E54" s="208" t="s">
        <v>2964</v>
      </c>
      <c r="F54" s="496" t="s">
        <v>3363</v>
      </c>
      <c r="G54" s="207" t="s">
        <v>2390</v>
      </c>
      <c r="H54" s="207" t="s">
        <v>1057</v>
      </c>
      <c r="I54" s="207" t="s">
        <v>1456</v>
      </c>
      <c r="J54" s="205">
        <v>2.5</v>
      </c>
    </row>
    <row r="55" spans="1:10" s="203" customFormat="1" ht="25.5" customHeight="1" x14ac:dyDescent="0.2">
      <c r="A55" s="205">
        <v>50</v>
      </c>
      <c r="B55" s="205" t="s">
        <v>2781</v>
      </c>
      <c r="C55" s="205"/>
      <c r="D55" s="206" t="s">
        <v>2729</v>
      </c>
      <c r="E55" s="208" t="s">
        <v>2965</v>
      </c>
      <c r="F55" s="496" t="s">
        <v>3363</v>
      </c>
      <c r="G55" s="207" t="s">
        <v>2391</v>
      </c>
      <c r="H55" s="207" t="s">
        <v>1057</v>
      </c>
      <c r="I55" s="207" t="s">
        <v>1456</v>
      </c>
      <c r="J55" s="205">
        <v>0.5</v>
      </c>
    </row>
    <row r="56" spans="1:10" s="203" customFormat="1" ht="64.5" customHeight="1" x14ac:dyDescent="0.2">
      <c r="A56" s="205">
        <v>51</v>
      </c>
      <c r="B56" s="205" t="s">
        <v>2782</v>
      </c>
      <c r="C56" s="205"/>
      <c r="D56" s="206" t="s">
        <v>2729</v>
      </c>
      <c r="E56" s="208" t="s">
        <v>2966</v>
      </c>
      <c r="F56" s="496" t="s">
        <v>3363</v>
      </c>
      <c r="G56" s="207" t="s">
        <v>2392</v>
      </c>
      <c r="H56" s="207" t="s">
        <v>1057</v>
      </c>
      <c r="I56" s="207" t="s">
        <v>1456</v>
      </c>
      <c r="J56" s="205">
        <v>0.7</v>
      </c>
    </row>
    <row r="57" spans="1:10" s="203" customFormat="1" ht="29.25" customHeight="1" x14ac:dyDescent="0.2">
      <c r="A57" s="205">
        <v>52</v>
      </c>
      <c r="B57" s="205" t="s">
        <v>2783</v>
      </c>
      <c r="C57" s="205"/>
      <c r="D57" s="206" t="s">
        <v>2729</v>
      </c>
      <c r="E57" s="208" t="s">
        <v>2967</v>
      </c>
      <c r="F57" s="496" t="s">
        <v>3363</v>
      </c>
      <c r="G57" s="207" t="s">
        <v>2393</v>
      </c>
      <c r="H57" s="207" t="s">
        <v>1057</v>
      </c>
      <c r="I57" s="207" t="s">
        <v>1456</v>
      </c>
      <c r="J57" s="205">
        <v>0.3</v>
      </c>
    </row>
    <row r="58" spans="1:10" s="203" customFormat="1" ht="24.75" customHeight="1" x14ac:dyDescent="0.2">
      <c r="A58" s="205">
        <v>53</v>
      </c>
      <c r="B58" s="205" t="s">
        <v>2784</v>
      </c>
      <c r="C58" s="205"/>
      <c r="D58" s="206" t="s">
        <v>2729</v>
      </c>
      <c r="E58" s="208" t="s">
        <v>2967</v>
      </c>
      <c r="F58" s="496" t="s">
        <v>3363</v>
      </c>
      <c r="G58" s="207" t="s">
        <v>2394</v>
      </c>
      <c r="H58" s="207" t="s">
        <v>1057</v>
      </c>
      <c r="I58" s="207" t="s">
        <v>1456</v>
      </c>
      <c r="J58" s="205">
        <v>0.3</v>
      </c>
    </row>
    <row r="59" spans="1:10" s="203" customFormat="1" ht="24.75" customHeight="1" x14ac:dyDescent="0.2">
      <c r="A59" s="205">
        <v>54</v>
      </c>
      <c r="B59" s="205" t="s">
        <v>2785</v>
      </c>
      <c r="C59" s="205"/>
      <c r="D59" s="206" t="s">
        <v>2729</v>
      </c>
      <c r="E59" s="208" t="s">
        <v>2968</v>
      </c>
      <c r="F59" s="496" t="s">
        <v>3363</v>
      </c>
      <c r="G59" s="207" t="s">
        <v>2395</v>
      </c>
      <c r="H59" s="207" t="s">
        <v>1057</v>
      </c>
      <c r="I59" s="207" t="s">
        <v>1456</v>
      </c>
      <c r="J59" s="205">
        <v>3.2</v>
      </c>
    </row>
    <row r="60" spans="1:10" s="203" customFormat="1" ht="24" customHeight="1" x14ac:dyDescent="0.2">
      <c r="A60" s="205">
        <v>55</v>
      </c>
      <c r="B60" s="205" t="s">
        <v>2786</v>
      </c>
      <c r="C60" s="205"/>
      <c r="D60" s="206" t="s">
        <v>2729</v>
      </c>
      <c r="E60" s="208" t="s">
        <v>2969</v>
      </c>
      <c r="F60" s="496" t="s">
        <v>3363</v>
      </c>
      <c r="G60" s="207" t="s">
        <v>2396</v>
      </c>
      <c r="H60" s="207" t="s">
        <v>1057</v>
      </c>
      <c r="I60" s="207" t="s">
        <v>1456</v>
      </c>
      <c r="J60" s="205">
        <v>4</v>
      </c>
    </row>
    <row r="61" spans="1:10" s="203" customFormat="1" ht="35.25" customHeight="1" x14ac:dyDescent="0.2">
      <c r="A61" s="205">
        <v>56</v>
      </c>
      <c r="B61" s="205" t="s">
        <v>2787</v>
      </c>
      <c r="C61" s="205"/>
      <c r="D61" s="206" t="s">
        <v>2729</v>
      </c>
      <c r="E61" s="208" t="s">
        <v>2970</v>
      </c>
      <c r="F61" s="496" t="s">
        <v>3363</v>
      </c>
      <c r="G61" s="207" t="s">
        <v>2397</v>
      </c>
      <c r="H61" s="207" t="s">
        <v>1057</v>
      </c>
      <c r="I61" s="207" t="s">
        <v>1456</v>
      </c>
      <c r="J61" s="205">
        <v>4.7</v>
      </c>
    </row>
    <row r="62" spans="1:10" s="203" customFormat="1" ht="25.5" customHeight="1" x14ac:dyDescent="0.2">
      <c r="A62" s="205">
        <v>57</v>
      </c>
      <c r="B62" s="205" t="s">
        <v>2788</v>
      </c>
      <c r="C62" s="205"/>
      <c r="D62" s="206" t="s">
        <v>2729</v>
      </c>
      <c r="E62" s="208" t="s">
        <v>2971</v>
      </c>
      <c r="F62" s="496" t="s">
        <v>3363</v>
      </c>
      <c r="G62" s="207" t="s">
        <v>2398</v>
      </c>
      <c r="H62" s="207" t="s">
        <v>1057</v>
      </c>
      <c r="I62" s="207" t="s">
        <v>1456</v>
      </c>
      <c r="J62" s="205">
        <v>1.6</v>
      </c>
    </row>
    <row r="63" spans="1:10" s="203" customFormat="1" ht="25.5" customHeight="1" x14ac:dyDescent="0.2">
      <c r="A63" s="205">
        <v>58</v>
      </c>
      <c r="B63" s="205" t="s">
        <v>2789</v>
      </c>
      <c r="C63" s="205"/>
      <c r="D63" s="206" t="s">
        <v>2729</v>
      </c>
      <c r="E63" s="208" t="s">
        <v>2957</v>
      </c>
      <c r="F63" s="496" t="s">
        <v>3363</v>
      </c>
      <c r="G63" s="207" t="s">
        <v>2399</v>
      </c>
      <c r="H63" s="207" t="s">
        <v>1057</v>
      </c>
      <c r="I63" s="207" t="s">
        <v>1456</v>
      </c>
      <c r="J63" s="205">
        <v>1</v>
      </c>
    </row>
    <row r="64" spans="1:10" s="203" customFormat="1" ht="36" customHeight="1" x14ac:dyDescent="0.2">
      <c r="A64" s="205">
        <v>59</v>
      </c>
      <c r="B64" s="205" t="s">
        <v>2790</v>
      </c>
      <c r="C64" s="205"/>
      <c r="D64" s="206" t="s">
        <v>2729</v>
      </c>
      <c r="E64" s="208" t="s">
        <v>2961</v>
      </c>
      <c r="F64" s="496" t="s">
        <v>3363</v>
      </c>
      <c r="G64" s="207" t="s">
        <v>2400</v>
      </c>
      <c r="H64" s="207" t="s">
        <v>1057</v>
      </c>
      <c r="I64" s="207" t="s">
        <v>1456</v>
      </c>
      <c r="J64" s="205">
        <v>0.8</v>
      </c>
    </row>
    <row r="65" spans="1:10" s="203" customFormat="1" ht="23.25" customHeight="1" x14ac:dyDescent="0.2">
      <c r="A65" s="205">
        <v>60</v>
      </c>
      <c r="B65" s="205" t="s">
        <v>2791</v>
      </c>
      <c r="C65" s="205"/>
      <c r="D65" s="206" t="s">
        <v>2729</v>
      </c>
      <c r="E65" s="208" t="s">
        <v>2972</v>
      </c>
      <c r="F65" s="496" t="s">
        <v>3363</v>
      </c>
      <c r="G65" s="207" t="s">
        <v>2401</v>
      </c>
      <c r="H65" s="207" t="s">
        <v>1057</v>
      </c>
      <c r="I65" s="207" t="s">
        <v>1456</v>
      </c>
      <c r="J65" s="205">
        <v>6.4</v>
      </c>
    </row>
    <row r="66" spans="1:10" s="203" customFormat="1" ht="25.5" customHeight="1" x14ac:dyDescent="0.2">
      <c r="A66" s="205">
        <v>61</v>
      </c>
      <c r="B66" s="205" t="s">
        <v>2792</v>
      </c>
      <c r="C66" s="205"/>
      <c r="D66" s="206" t="s">
        <v>2729</v>
      </c>
      <c r="E66" s="208" t="s">
        <v>2973</v>
      </c>
      <c r="F66" s="496" t="s">
        <v>3363</v>
      </c>
      <c r="G66" s="207" t="s">
        <v>2402</v>
      </c>
      <c r="H66" s="207" t="s">
        <v>1057</v>
      </c>
      <c r="I66" s="207" t="s">
        <v>1456</v>
      </c>
      <c r="J66" s="205">
        <v>3.5</v>
      </c>
    </row>
    <row r="67" spans="1:10" s="203" customFormat="1" ht="35.25" customHeight="1" x14ac:dyDescent="0.2">
      <c r="A67" s="205">
        <v>62</v>
      </c>
      <c r="B67" s="205" t="s">
        <v>2793</v>
      </c>
      <c r="C67" s="205"/>
      <c r="D67" s="206" t="s">
        <v>2729</v>
      </c>
      <c r="E67" s="208" t="s">
        <v>2974</v>
      </c>
      <c r="F67" s="496" t="s">
        <v>3363</v>
      </c>
      <c r="G67" s="207" t="s">
        <v>2403</v>
      </c>
      <c r="H67" s="207" t="s">
        <v>1057</v>
      </c>
      <c r="I67" s="207" t="s">
        <v>1456</v>
      </c>
      <c r="J67" s="205">
        <v>8.4</v>
      </c>
    </row>
    <row r="68" spans="1:10" ht="18.75" customHeight="1" x14ac:dyDescent="0.2">
      <c r="A68" s="205">
        <v>63</v>
      </c>
      <c r="B68" s="205" t="s">
        <v>2794</v>
      </c>
      <c r="C68" s="210"/>
      <c r="D68" s="206" t="s">
        <v>2729</v>
      </c>
      <c r="E68" s="208" t="s">
        <v>2948</v>
      </c>
      <c r="F68" s="496" t="s">
        <v>3363</v>
      </c>
      <c r="G68" s="205" t="s">
        <v>2730</v>
      </c>
      <c r="H68" s="207" t="s">
        <v>1057</v>
      </c>
      <c r="I68" s="207" t="s">
        <v>1456</v>
      </c>
      <c r="J68" s="205">
        <v>0.6</v>
      </c>
    </row>
    <row r="69" spans="1:10" ht="23.25" customHeight="1" x14ac:dyDescent="0.2">
      <c r="A69" s="205">
        <v>64</v>
      </c>
      <c r="B69" s="205" t="s">
        <v>2795</v>
      </c>
      <c r="C69" s="210"/>
      <c r="D69" s="206" t="s">
        <v>2729</v>
      </c>
      <c r="E69" s="208" t="s">
        <v>2948</v>
      </c>
      <c r="F69" s="496" t="s">
        <v>3363</v>
      </c>
      <c r="G69" s="205" t="s">
        <v>2731</v>
      </c>
      <c r="H69" s="207" t="s">
        <v>1057</v>
      </c>
      <c r="I69" s="207" t="s">
        <v>1456</v>
      </c>
      <c r="J69" s="205">
        <v>0.6</v>
      </c>
    </row>
    <row r="70" spans="1:10" ht="29.25" customHeight="1" x14ac:dyDescent="0.2">
      <c r="A70" s="205">
        <v>65</v>
      </c>
      <c r="B70" s="205" t="s">
        <v>2796</v>
      </c>
      <c r="C70" s="210"/>
      <c r="D70" s="206" t="s">
        <v>2729</v>
      </c>
      <c r="E70" s="208" t="s">
        <v>2959</v>
      </c>
      <c r="F70" s="496" t="s">
        <v>3363</v>
      </c>
      <c r="G70" s="205" t="s">
        <v>2732</v>
      </c>
      <c r="H70" s="207" t="s">
        <v>1057</v>
      </c>
      <c r="I70" s="207" t="s">
        <v>1456</v>
      </c>
      <c r="J70" s="205">
        <v>0.2</v>
      </c>
    </row>
    <row r="71" spans="1:10" s="203" customFormat="1" ht="27" customHeight="1" x14ac:dyDescent="0.2">
      <c r="A71" s="205">
        <v>66</v>
      </c>
      <c r="B71" s="205" t="s">
        <v>2977</v>
      </c>
      <c r="C71" s="205"/>
      <c r="D71" s="206" t="s">
        <v>2729</v>
      </c>
      <c r="E71" s="208" t="s">
        <v>2946</v>
      </c>
      <c r="F71" s="496" t="s">
        <v>3363</v>
      </c>
      <c r="G71" s="206" t="s">
        <v>2408</v>
      </c>
      <c r="H71" s="207" t="s">
        <v>1057</v>
      </c>
      <c r="I71" s="207" t="s">
        <v>1456</v>
      </c>
      <c r="J71" s="205">
        <v>1.9</v>
      </c>
    </row>
    <row r="72" spans="1:10" s="203" customFormat="1" ht="27" customHeight="1" x14ac:dyDescent="0.2">
      <c r="A72" s="205">
        <v>67</v>
      </c>
      <c r="B72" s="205" t="s">
        <v>2978</v>
      </c>
      <c r="C72" s="205"/>
      <c r="D72" s="206" t="s">
        <v>2729</v>
      </c>
      <c r="E72" s="208" t="s">
        <v>2946</v>
      </c>
      <c r="F72" s="496" t="s">
        <v>3363</v>
      </c>
      <c r="G72" s="206" t="s">
        <v>2409</v>
      </c>
      <c r="H72" s="207" t="s">
        <v>1057</v>
      </c>
      <c r="I72" s="207" t="s">
        <v>1456</v>
      </c>
      <c r="J72" s="205">
        <v>1.9</v>
      </c>
    </row>
    <row r="73" spans="1:10" s="203" customFormat="1" ht="25.5" customHeight="1" x14ac:dyDescent="0.2">
      <c r="A73" s="205">
        <v>68</v>
      </c>
      <c r="B73" s="205" t="s">
        <v>2979</v>
      </c>
      <c r="C73" s="205"/>
      <c r="D73" s="206" t="s">
        <v>2729</v>
      </c>
      <c r="E73" s="208" t="s">
        <v>2976</v>
      </c>
      <c r="F73" s="496" t="s">
        <v>3363</v>
      </c>
      <c r="G73" s="206" t="s">
        <v>2405</v>
      </c>
      <c r="H73" s="207" t="s">
        <v>1057</v>
      </c>
      <c r="I73" s="207" t="s">
        <v>1456</v>
      </c>
      <c r="J73" s="205">
        <v>5.8</v>
      </c>
    </row>
    <row r="74" spans="1:10" s="203" customFormat="1" ht="26.25" customHeight="1" x14ac:dyDescent="0.2">
      <c r="A74" s="205">
        <v>69</v>
      </c>
      <c r="B74" s="205" t="s">
        <v>2980</v>
      </c>
      <c r="C74" s="205"/>
      <c r="D74" s="206" t="s">
        <v>2729</v>
      </c>
      <c r="E74" s="208" t="s">
        <v>2947</v>
      </c>
      <c r="F74" s="496" t="s">
        <v>3363</v>
      </c>
      <c r="G74" s="206" t="s">
        <v>2407</v>
      </c>
      <c r="H74" s="207" t="s">
        <v>1057</v>
      </c>
      <c r="I74" s="207" t="s">
        <v>1456</v>
      </c>
      <c r="J74" s="205">
        <v>1.8</v>
      </c>
    </row>
    <row r="75" spans="1:10" s="203" customFormat="1" ht="26.25" customHeight="1" x14ac:dyDescent="0.2">
      <c r="A75" s="205">
        <v>70</v>
      </c>
      <c r="B75" s="205" t="s">
        <v>2981</v>
      </c>
      <c r="C75" s="205"/>
      <c r="D75" s="206" t="s">
        <v>2729</v>
      </c>
      <c r="E75" s="208" t="s">
        <v>2975</v>
      </c>
      <c r="F75" s="496" t="s">
        <v>3363</v>
      </c>
      <c r="G75" s="206" t="s">
        <v>2404</v>
      </c>
      <c r="H75" s="207" t="s">
        <v>1057</v>
      </c>
      <c r="I75" s="207" t="s">
        <v>1456</v>
      </c>
      <c r="J75" s="205">
        <v>4.5</v>
      </c>
    </row>
    <row r="76" spans="1:10" s="203" customFormat="1" ht="25.5" customHeight="1" x14ac:dyDescent="0.2">
      <c r="A76" s="205">
        <v>71</v>
      </c>
      <c r="B76" s="205" t="s">
        <v>2982</v>
      </c>
      <c r="C76" s="205"/>
      <c r="D76" s="206" t="s">
        <v>2729</v>
      </c>
      <c r="E76" s="208" t="s">
        <v>2954</v>
      </c>
      <c r="F76" s="496" t="s">
        <v>3363</v>
      </c>
      <c r="G76" s="206" t="s">
        <v>2406</v>
      </c>
      <c r="H76" s="207" t="s">
        <v>1057</v>
      </c>
      <c r="I76" s="207" t="s">
        <v>1456</v>
      </c>
      <c r="J76" s="205">
        <v>2.6</v>
      </c>
    </row>
    <row r="77" spans="1:10" ht="19.5" customHeight="1" x14ac:dyDescent="0.2"/>
  </sheetData>
  <mergeCells count="4">
    <mergeCell ref="A1:C1"/>
    <mergeCell ref="F3:F4"/>
    <mergeCell ref="I3:I4"/>
    <mergeCell ref="J3:J4"/>
  </mergeCells>
  <phoneticPr fontId="2" type="noConversion"/>
  <pageMargins left="0" right="0" top="1.1811023622047245" bottom="0" header="0.51181102362204722" footer="0.51181102362204722"/>
  <pageSetup paperSize="9" scale="55"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22" sqref="I22"/>
    </sheetView>
  </sheetViews>
  <sheetFormatPr defaultRowHeight="12.75" x14ac:dyDescent="0.2"/>
  <cols>
    <col min="1" max="1" width="7.5703125" customWidth="1"/>
    <col min="2" max="2" width="10.42578125" customWidth="1"/>
    <col min="3" max="3" width="9.7109375" customWidth="1"/>
    <col min="4" max="4" width="15.140625" customWidth="1"/>
    <col min="5" max="5" width="8.7109375" customWidth="1"/>
    <col min="6" max="6" width="28" customWidth="1"/>
    <col min="7" max="7" width="9.140625" customWidth="1"/>
    <col min="8" max="8" width="13.28515625" customWidth="1"/>
    <col min="9" max="9" width="13.7109375" customWidth="1"/>
    <col min="10" max="10" width="19.28515625" customWidth="1"/>
  </cols>
  <sheetData>
    <row r="1" spans="1:10" ht="15.75" x14ac:dyDescent="0.2">
      <c r="A1" s="648" t="s">
        <v>1232</v>
      </c>
      <c r="B1" s="648"/>
      <c r="C1" s="648"/>
      <c r="D1" s="20"/>
      <c r="E1" s="22"/>
      <c r="F1" s="301"/>
      <c r="G1" s="27"/>
      <c r="H1" s="27"/>
      <c r="I1" s="27"/>
      <c r="J1" s="27"/>
    </row>
    <row r="2" spans="1:10" ht="15.75" x14ac:dyDescent="0.2">
      <c r="A2" s="40" t="s">
        <v>95</v>
      </c>
      <c r="B2" s="132"/>
      <c r="C2" s="40"/>
      <c r="D2" s="20"/>
      <c r="E2" s="22"/>
      <c r="F2" s="301"/>
      <c r="G2" s="27"/>
      <c r="H2" s="27"/>
      <c r="I2" s="22"/>
      <c r="J2" s="22"/>
    </row>
    <row r="3" spans="1:10" s="477" customFormat="1" ht="40.5" customHeight="1" x14ac:dyDescent="0.2">
      <c r="A3" s="480" t="s">
        <v>1533</v>
      </c>
      <c r="B3" s="480" t="s">
        <v>582</v>
      </c>
      <c r="C3" s="480" t="s">
        <v>1156</v>
      </c>
      <c r="D3" s="480" t="s">
        <v>241</v>
      </c>
      <c r="E3" s="480" t="s">
        <v>1331</v>
      </c>
      <c r="F3" s="617" t="s">
        <v>3338</v>
      </c>
      <c r="G3" s="478" t="s">
        <v>91</v>
      </c>
      <c r="H3" s="480" t="s">
        <v>762</v>
      </c>
      <c r="I3" s="611" t="s">
        <v>3351</v>
      </c>
      <c r="J3" s="617" t="s">
        <v>827</v>
      </c>
    </row>
    <row r="4" spans="1:10" s="477" customFormat="1" ht="44.25" customHeight="1" x14ac:dyDescent="0.2">
      <c r="A4" s="474"/>
      <c r="B4" s="481"/>
      <c r="C4" s="474"/>
      <c r="D4" s="481"/>
      <c r="E4" s="481"/>
      <c r="F4" s="617"/>
      <c r="G4" s="481"/>
      <c r="H4" s="481"/>
      <c r="I4" s="612"/>
      <c r="J4" s="617"/>
    </row>
    <row r="5" spans="1:10" s="95" customFormat="1" ht="12" x14ac:dyDescent="0.2">
      <c r="A5" s="352">
        <v>1</v>
      </c>
      <c r="B5" s="352">
        <v>2</v>
      </c>
      <c r="C5" s="352">
        <v>3</v>
      </c>
      <c r="D5" s="352">
        <v>4</v>
      </c>
      <c r="E5" s="352">
        <v>5</v>
      </c>
      <c r="F5" s="352">
        <v>6</v>
      </c>
      <c r="G5" s="352">
        <v>7</v>
      </c>
      <c r="H5" s="352">
        <v>8</v>
      </c>
      <c r="I5" s="438">
        <v>8</v>
      </c>
      <c r="J5" s="438">
        <v>10</v>
      </c>
    </row>
    <row r="6" spans="1:10" s="316" customFormat="1" ht="67.5" customHeight="1" x14ac:dyDescent="0.2">
      <c r="A6" s="315">
        <v>1</v>
      </c>
      <c r="B6" s="72" t="s">
        <v>3200</v>
      </c>
      <c r="C6" s="72"/>
      <c r="D6" s="79" t="s">
        <v>499</v>
      </c>
      <c r="E6" s="315"/>
      <c r="F6" s="460" t="s">
        <v>3364</v>
      </c>
      <c r="G6" s="72"/>
      <c r="H6" s="314" t="s">
        <v>962</v>
      </c>
      <c r="I6" s="314" t="s">
        <v>543</v>
      </c>
      <c r="J6" s="53"/>
    </row>
    <row r="7" spans="1:10" s="316" customFormat="1" ht="12" x14ac:dyDescent="0.2">
      <c r="A7" s="41"/>
    </row>
    <row r="8" spans="1:10" s="1" customFormat="1" ht="10.5" x14ac:dyDescent="0.2"/>
    <row r="9" spans="1:10" s="1" customFormat="1" ht="10.5" x14ac:dyDescent="0.2"/>
    <row r="10" spans="1:10" s="1" customFormat="1" ht="10.5" x14ac:dyDescent="0.2"/>
    <row r="11" spans="1:10" s="1" customFormat="1" ht="10.5" x14ac:dyDescent="0.2"/>
    <row r="12" spans="1:10" s="1" customFormat="1" ht="10.5" x14ac:dyDescent="0.2"/>
    <row r="13" spans="1:10" s="1" customFormat="1" ht="10.5" x14ac:dyDescent="0.2"/>
  </sheetData>
  <mergeCells count="4">
    <mergeCell ref="A1:C1"/>
    <mergeCell ref="F3:F4"/>
    <mergeCell ref="I3:I4"/>
    <mergeCell ref="J3:J4"/>
  </mergeCells>
  <phoneticPr fontId="2" type="noConversion"/>
  <pageMargins left="0" right="0" top="1.1811023622047245" bottom="0" header="0.51181102362204722" footer="0.51181102362204722"/>
  <pageSetup paperSize="9"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workbookViewId="0">
      <pane ySplit="5" topLeftCell="A105" activePane="bottomLeft" state="frozen"/>
      <selection pane="bottomLeft" activeCell="F94" sqref="F94"/>
    </sheetView>
  </sheetViews>
  <sheetFormatPr defaultRowHeight="12.75" x14ac:dyDescent="0.2"/>
  <cols>
    <col min="1" max="1" width="6.140625" style="22" customWidth="1"/>
    <col min="2" max="2" width="8.85546875" style="27" customWidth="1"/>
    <col min="3" max="3" width="15.140625" style="121" customWidth="1"/>
    <col min="4" max="4" width="17.28515625" style="20" customWidth="1"/>
    <col min="5" max="5" width="46.42578125" style="22" customWidth="1"/>
    <col min="6" max="6" width="26.85546875" style="148" customWidth="1"/>
    <col min="7" max="7" width="14.28515625" style="121" customWidth="1"/>
    <col min="8" max="8" width="13.42578125" style="27" customWidth="1"/>
    <col min="9" max="9" width="15.7109375" style="121" customWidth="1"/>
    <col min="11" max="16384" width="9.140625" style="20"/>
  </cols>
  <sheetData>
    <row r="1" spans="1:10" ht="17.25" customHeight="1" x14ac:dyDescent="0.2">
      <c r="A1" s="648" t="s">
        <v>1232</v>
      </c>
      <c r="B1" s="648"/>
      <c r="C1" s="648"/>
    </row>
    <row r="2" spans="1:10" ht="17.25" customHeight="1" x14ac:dyDescent="0.2">
      <c r="A2" s="40" t="s">
        <v>185</v>
      </c>
      <c r="B2" s="132"/>
      <c r="C2" s="396"/>
      <c r="H2" s="22"/>
    </row>
    <row r="3" spans="1:10" s="477" customFormat="1" ht="40.5" customHeight="1" x14ac:dyDescent="0.2">
      <c r="A3" s="480" t="s">
        <v>1533</v>
      </c>
      <c r="B3" s="480" t="s">
        <v>582</v>
      </c>
      <c r="C3" s="480" t="s">
        <v>1156</v>
      </c>
      <c r="D3" s="480" t="s">
        <v>241</v>
      </c>
      <c r="E3" s="480" t="s">
        <v>1331</v>
      </c>
      <c r="F3" s="617" t="s">
        <v>3338</v>
      </c>
      <c r="G3" s="478" t="s">
        <v>91</v>
      </c>
      <c r="H3" s="611" t="s">
        <v>3351</v>
      </c>
      <c r="I3" s="480" t="s">
        <v>762</v>
      </c>
      <c r="J3" s="617" t="s">
        <v>827</v>
      </c>
    </row>
    <row r="4" spans="1:10" s="477" customFormat="1" ht="44.25" customHeight="1" x14ac:dyDescent="0.2">
      <c r="A4" s="474"/>
      <c r="B4" s="481"/>
      <c r="C4" s="474"/>
      <c r="D4" s="481"/>
      <c r="E4" s="481"/>
      <c r="F4" s="617"/>
      <c r="G4" s="481"/>
      <c r="H4" s="612"/>
      <c r="I4" s="481"/>
      <c r="J4" s="617"/>
    </row>
    <row r="5" spans="1:10" s="95" customFormat="1" ht="12" x14ac:dyDescent="0.2">
      <c r="A5" s="352">
        <v>1</v>
      </c>
      <c r="B5" s="352">
        <v>2</v>
      </c>
      <c r="C5" s="352">
        <v>3</v>
      </c>
      <c r="D5" s="352">
        <v>4</v>
      </c>
      <c r="E5" s="352">
        <v>5</v>
      </c>
      <c r="F5" s="352">
        <v>6</v>
      </c>
      <c r="G5" s="352">
        <v>7</v>
      </c>
      <c r="H5" s="438">
        <v>8</v>
      </c>
      <c r="I5" s="352">
        <v>9</v>
      </c>
      <c r="J5" s="438">
        <v>10</v>
      </c>
    </row>
    <row r="6" spans="1:10" s="325" customFormat="1" ht="37.5" customHeight="1" x14ac:dyDescent="0.2">
      <c r="A6" s="324">
        <v>1</v>
      </c>
      <c r="B6" s="324" t="s">
        <v>162</v>
      </c>
      <c r="C6" s="460"/>
      <c r="D6" s="460" t="s">
        <v>764</v>
      </c>
      <c r="E6" s="79" t="s">
        <v>719</v>
      </c>
      <c r="F6" s="466"/>
      <c r="G6" s="473" t="s">
        <v>271</v>
      </c>
      <c r="H6" s="385" t="s">
        <v>1057</v>
      </c>
      <c r="I6" s="54" t="s">
        <v>1456</v>
      </c>
      <c r="J6" s="385"/>
    </row>
    <row r="7" spans="1:10" s="325" customFormat="1" ht="27.75" customHeight="1" x14ac:dyDescent="0.2">
      <c r="A7" s="324">
        <v>2</v>
      </c>
      <c r="B7" s="324" t="s">
        <v>163</v>
      </c>
      <c r="C7" s="460"/>
      <c r="D7" s="460" t="s">
        <v>1276</v>
      </c>
      <c r="E7" s="206" t="s">
        <v>720</v>
      </c>
      <c r="F7" s="466" t="s">
        <v>3365</v>
      </c>
      <c r="G7" s="473" t="s">
        <v>1373</v>
      </c>
      <c r="H7" s="385" t="s">
        <v>1610</v>
      </c>
      <c r="I7" s="45" t="s">
        <v>1361</v>
      </c>
      <c r="J7" s="380"/>
    </row>
    <row r="8" spans="1:10" s="325" customFormat="1" ht="113.25" customHeight="1" x14ac:dyDescent="0.2">
      <c r="A8" s="324">
        <v>3</v>
      </c>
      <c r="B8" s="41" t="s">
        <v>164</v>
      </c>
      <c r="C8" s="471" t="s">
        <v>1681</v>
      </c>
      <c r="D8" s="460" t="s">
        <v>796</v>
      </c>
      <c r="E8" s="79" t="s">
        <v>2353</v>
      </c>
      <c r="F8" s="466"/>
      <c r="G8" s="473" t="s">
        <v>2711</v>
      </c>
      <c r="H8" s="385" t="s">
        <v>1610</v>
      </c>
      <c r="I8" s="385" t="s">
        <v>659</v>
      </c>
      <c r="J8" s="385">
        <v>118.2</v>
      </c>
    </row>
    <row r="9" spans="1:10" s="325" customFormat="1" ht="30" customHeight="1" x14ac:dyDescent="0.2">
      <c r="A9" s="324">
        <v>4</v>
      </c>
      <c r="B9" s="324" t="s">
        <v>626</v>
      </c>
      <c r="C9" s="460"/>
      <c r="D9" s="460" t="s">
        <v>131</v>
      </c>
      <c r="E9" s="79" t="s">
        <v>166</v>
      </c>
      <c r="F9" s="466" t="s">
        <v>3366</v>
      </c>
      <c r="G9" s="473" t="s">
        <v>481</v>
      </c>
      <c r="H9" s="385" t="s">
        <v>1610</v>
      </c>
      <c r="I9" s="45" t="s">
        <v>1361</v>
      </c>
      <c r="J9" s="385">
        <v>400</v>
      </c>
    </row>
    <row r="10" spans="1:10" s="325" customFormat="1" ht="30.75" customHeight="1" x14ac:dyDescent="0.2">
      <c r="A10" s="324">
        <v>5</v>
      </c>
      <c r="B10" s="324" t="s">
        <v>627</v>
      </c>
      <c r="C10" s="460"/>
      <c r="D10" s="460" t="s">
        <v>422</v>
      </c>
      <c r="E10" s="79" t="s">
        <v>1267</v>
      </c>
      <c r="F10" s="460" t="s">
        <v>3367</v>
      </c>
      <c r="G10" s="473" t="s">
        <v>274</v>
      </c>
      <c r="H10" s="385" t="s">
        <v>1610</v>
      </c>
      <c r="I10" s="385" t="s">
        <v>2339</v>
      </c>
      <c r="J10" s="46"/>
    </row>
    <row r="11" spans="1:10" s="325" customFormat="1" ht="29.25" customHeight="1" x14ac:dyDescent="0.2">
      <c r="A11" s="360">
        <v>6</v>
      </c>
      <c r="B11" s="324" t="s">
        <v>1034</v>
      </c>
      <c r="C11" s="460"/>
      <c r="D11" s="460" t="s">
        <v>344</v>
      </c>
      <c r="E11" s="79" t="s">
        <v>769</v>
      </c>
      <c r="F11" s="460" t="s">
        <v>3367</v>
      </c>
      <c r="G11" s="473" t="s">
        <v>274</v>
      </c>
      <c r="H11" s="385" t="s">
        <v>1610</v>
      </c>
      <c r="I11" s="385" t="s">
        <v>2339</v>
      </c>
      <c r="J11" s="385">
        <v>1090</v>
      </c>
    </row>
    <row r="12" spans="1:10" s="325" customFormat="1" ht="30.75" customHeight="1" x14ac:dyDescent="0.2">
      <c r="A12" s="360">
        <v>7</v>
      </c>
      <c r="B12" s="324" t="s">
        <v>595</v>
      </c>
      <c r="C12" s="460"/>
      <c r="D12" s="460" t="s">
        <v>131</v>
      </c>
      <c r="E12" s="79" t="s">
        <v>405</v>
      </c>
      <c r="F12" s="460" t="s">
        <v>3367</v>
      </c>
      <c r="G12" s="473" t="s">
        <v>557</v>
      </c>
      <c r="H12" s="385" t="s">
        <v>1610</v>
      </c>
      <c r="I12" s="385" t="s">
        <v>2339</v>
      </c>
      <c r="J12" s="385">
        <v>551</v>
      </c>
    </row>
    <row r="13" spans="1:10" s="325" customFormat="1" ht="30" customHeight="1" x14ac:dyDescent="0.2">
      <c r="A13" s="360">
        <v>8</v>
      </c>
      <c r="B13" s="324" t="s">
        <v>596</v>
      </c>
      <c r="C13" s="460"/>
      <c r="D13" s="460" t="s">
        <v>273</v>
      </c>
      <c r="E13" s="79" t="s">
        <v>1029</v>
      </c>
      <c r="F13" s="460" t="s">
        <v>3367</v>
      </c>
      <c r="G13" s="473" t="s">
        <v>275</v>
      </c>
      <c r="H13" s="385" t="s">
        <v>1610</v>
      </c>
      <c r="I13" s="385" t="s">
        <v>2342</v>
      </c>
      <c r="J13" s="385"/>
    </row>
    <row r="14" spans="1:10" s="325" customFormat="1" ht="27" customHeight="1" x14ac:dyDescent="0.2">
      <c r="A14" s="360">
        <v>9</v>
      </c>
      <c r="B14" s="324" t="s">
        <v>597</v>
      </c>
      <c r="C14" s="460"/>
      <c r="D14" s="460" t="s">
        <v>344</v>
      </c>
      <c r="E14" s="79" t="s">
        <v>400</v>
      </c>
      <c r="F14" s="460" t="s">
        <v>3367</v>
      </c>
      <c r="G14" s="473" t="s">
        <v>510</v>
      </c>
      <c r="H14" s="385" t="s">
        <v>1610</v>
      </c>
      <c r="I14" s="385" t="s">
        <v>2342</v>
      </c>
      <c r="J14" s="385">
        <v>1760</v>
      </c>
    </row>
    <row r="15" spans="1:10" s="325" customFormat="1" ht="29.25" customHeight="1" x14ac:dyDescent="0.2">
      <c r="A15" s="360">
        <v>10</v>
      </c>
      <c r="B15" s="324" t="s">
        <v>598</v>
      </c>
      <c r="C15" s="460"/>
      <c r="D15" s="460" t="s">
        <v>273</v>
      </c>
      <c r="E15" s="79" t="s">
        <v>454</v>
      </c>
      <c r="F15" s="460" t="s">
        <v>3367</v>
      </c>
      <c r="G15" s="473" t="s">
        <v>475</v>
      </c>
      <c r="H15" s="385" t="s">
        <v>1610</v>
      </c>
      <c r="I15" s="385" t="s">
        <v>2343</v>
      </c>
      <c r="J15" s="385"/>
    </row>
    <row r="16" spans="1:10" s="325" customFormat="1" ht="30" customHeight="1" x14ac:dyDescent="0.2">
      <c r="A16" s="360">
        <v>11</v>
      </c>
      <c r="B16" s="324" t="s">
        <v>1363</v>
      </c>
      <c r="C16" s="460"/>
      <c r="D16" s="460" t="s">
        <v>344</v>
      </c>
      <c r="E16" s="79" t="s">
        <v>50</v>
      </c>
      <c r="F16" s="460" t="s">
        <v>3367</v>
      </c>
      <c r="G16" s="473" t="s">
        <v>475</v>
      </c>
      <c r="H16" s="385" t="s">
        <v>1610</v>
      </c>
      <c r="I16" s="385" t="s">
        <v>2343</v>
      </c>
      <c r="J16" s="385">
        <v>3210</v>
      </c>
    </row>
    <row r="17" spans="1:10" s="325" customFormat="1" ht="28.5" customHeight="1" x14ac:dyDescent="0.2">
      <c r="A17" s="360">
        <v>12</v>
      </c>
      <c r="B17" s="324" t="s">
        <v>1364</v>
      </c>
      <c r="C17" s="460"/>
      <c r="D17" s="460" t="s">
        <v>131</v>
      </c>
      <c r="E17" s="79" t="s">
        <v>455</v>
      </c>
      <c r="F17" s="460" t="s">
        <v>3367</v>
      </c>
      <c r="G17" s="473" t="s">
        <v>602</v>
      </c>
      <c r="H17" s="385" t="s">
        <v>1610</v>
      </c>
      <c r="I17" s="385" t="s">
        <v>2343</v>
      </c>
      <c r="J17" s="385">
        <v>420</v>
      </c>
    </row>
    <row r="18" spans="1:10" s="325" customFormat="1" ht="25.5" customHeight="1" x14ac:dyDescent="0.2">
      <c r="A18" s="360">
        <v>13</v>
      </c>
      <c r="B18" s="324" t="s">
        <v>1291</v>
      </c>
      <c r="C18" s="460"/>
      <c r="D18" s="460" t="s">
        <v>1238</v>
      </c>
      <c r="E18" s="79" t="s">
        <v>51</v>
      </c>
      <c r="F18" s="460" t="s">
        <v>3367</v>
      </c>
      <c r="G18" s="473" t="s">
        <v>276</v>
      </c>
      <c r="H18" s="385" t="s">
        <v>1610</v>
      </c>
      <c r="I18" s="385" t="s">
        <v>1433</v>
      </c>
      <c r="J18" s="385">
        <v>1540</v>
      </c>
    </row>
    <row r="19" spans="1:10" s="325" customFormat="1" ht="63.75" customHeight="1" x14ac:dyDescent="0.2">
      <c r="A19" s="360">
        <v>14</v>
      </c>
      <c r="B19" s="324" t="s">
        <v>1292</v>
      </c>
      <c r="C19" s="460"/>
      <c r="D19" s="460" t="s">
        <v>131</v>
      </c>
      <c r="E19" s="79" t="s">
        <v>1000</v>
      </c>
      <c r="F19" s="460" t="s">
        <v>3367</v>
      </c>
      <c r="G19" s="473" t="s">
        <v>277</v>
      </c>
      <c r="H19" s="385" t="s">
        <v>1057</v>
      </c>
      <c r="I19" s="385" t="s">
        <v>588</v>
      </c>
      <c r="J19" s="385">
        <v>399.5</v>
      </c>
    </row>
    <row r="20" spans="1:10" s="325" customFormat="1" ht="66.75" customHeight="1" x14ac:dyDescent="0.2">
      <c r="A20" s="360">
        <v>15</v>
      </c>
      <c r="B20" s="324" t="s">
        <v>1293</v>
      </c>
      <c r="C20" s="460"/>
      <c r="D20" s="460" t="s">
        <v>1036</v>
      </c>
      <c r="E20" s="79" t="s">
        <v>542</v>
      </c>
      <c r="F20" s="460" t="s">
        <v>3367</v>
      </c>
      <c r="G20" s="473" t="s">
        <v>1245</v>
      </c>
      <c r="H20" s="385" t="s">
        <v>1057</v>
      </c>
      <c r="I20" s="385" t="s">
        <v>588</v>
      </c>
      <c r="J20" s="380"/>
    </row>
    <row r="21" spans="1:10" s="325" customFormat="1" ht="63.75" customHeight="1" x14ac:dyDescent="0.2">
      <c r="A21" s="360">
        <v>16</v>
      </c>
      <c r="B21" s="324" t="s">
        <v>1294</v>
      </c>
      <c r="C21" s="460"/>
      <c r="D21" s="460" t="s">
        <v>1276</v>
      </c>
      <c r="E21" s="79" t="s">
        <v>137</v>
      </c>
      <c r="F21" s="460" t="s">
        <v>3367</v>
      </c>
      <c r="G21" s="473" t="s">
        <v>277</v>
      </c>
      <c r="H21" s="385" t="s">
        <v>1057</v>
      </c>
      <c r="I21" s="385" t="s">
        <v>588</v>
      </c>
      <c r="J21" s="385">
        <v>2105.1999999999998</v>
      </c>
    </row>
    <row r="22" spans="1:10" s="325" customFormat="1" ht="63.75" customHeight="1" x14ac:dyDescent="0.2">
      <c r="A22" s="360">
        <v>17</v>
      </c>
      <c r="B22" s="324" t="s">
        <v>1295</v>
      </c>
      <c r="C22" s="460"/>
      <c r="D22" s="460" t="s">
        <v>402</v>
      </c>
      <c r="E22" s="79" t="s">
        <v>138</v>
      </c>
      <c r="F22" s="460" t="s">
        <v>3367</v>
      </c>
      <c r="G22" s="473" t="s">
        <v>1245</v>
      </c>
      <c r="H22" s="385" t="s">
        <v>1057</v>
      </c>
      <c r="I22" s="385" t="s">
        <v>588</v>
      </c>
      <c r="J22" s="385"/>
    </row>
    <row r="23" spans="1:10" s="325" customFormat="1" ht="25.5" customHeight="1" x14ac:dyDescent="0.2">
      <c r="A23" s="360">
        <v>18</v>
      </c>
      <c r="B23" s="324" t="s">
        <v>1296</v>
      </c>
      <c r="C23" s="460"/>
      <c r="D23" s="460" t="s">
        <v>506</v>
      </c>
      <c r="E23" s="79" t="s">
        <v>544</v>
      </c>
      <c r="F23" s="460" t="s">
        <v>3367</v>
      </c>
      <c r="G23" s="473" t="s">
        <v>521</v>
      </c>
      <c r="H23" s="385" t="s">
        <v>1610</v>
      </c>
      <c r="I23" s="385" t="s">
        <v>2575</v>
      </c>
      <c r="J23" s="380">
        <v>289</v>
      </c>
    </row>
    <row r="24" spans="1:10" s="325" customFormat="1" ht="24.75" customHeight="1" x14ac:dyDescent="0.2">
      <c r="A24" s="360">
        <v>19</v>
      </c>
      <c r="B24" s="324" t="s">
        <v>212</v>
      </c>
      <c r="C24" s="460"/>
      <c r="D24" s="460" t="s">
        <v>696</v>
      </c>
      <c r="E24" s="79" t="s">
        <v>139</v>
      </c>
      <c r="F24" s="460" t="s">
        <v>3367</v>
      </c>
      <c r="G24" s="473" t="s">
        <v>521</v>
      </c>
      <c r="H24" s="385" t="s">
        <v>1610</v>
      </c>
      <c r="I24" s="385" t="s">
        <v>2575</v>
      </c>
      <c r="J24" s="385">
        <v>1800</v>
      </c>
    </row>
    <row r="25" spans="1:10" s="325" customFormat="1" ht="49.5" customHeight="1" x14ac:dyDescent="0.2">
      <c r="A25" s="360">
        <v>20</v>
      </c>
      <c r="B25" s="324" t="s">
        <v>213</v>
      </c>
      <c r="C25" s="460"/>
      <c r="D25" s="460" t="s">
        <v>1922</v>
      </c>
      <c r="E25" s="79" t="s">
        <v>1923</v>
      </c>
      <c r="F25" s="460" t="s">
        <v>3367</v>
      </c>
      <c r="G25" s="473" t="s">
        <v>521</v>
      </c>
      <c r="H25" s="385" t="s">
        <v>1610</v>
      </c>
      <c r="I25" s="385" t="s">
        <v>2575</v>
      </c>
      <c r="J25" s="385">
        <v>7560</v>
      </c>
    </row>
    <row r="26" spans="1:10" s="325" customFormat="1" ht="28.5" customHeight="1" x14ac:dyDescent="0.2">
      <c r="A26" s="360">
        <v>21</v>
      </c>
      <c r="B26" s="324" t="s">
        <v>214</v>
      </c>
      <c r="C26" s="460"/>
      <c r="D26" s="460" t="s">
        <v>1068</v>
      </c>
      <c r="E26" s="79" t="s">
        <v>140</v>
      </c>
      <c r="F26" s="460" t="s">
        <v>3367</v>
      </c>
      <c r="G26" s="473" t="s">
        <v>521</v>
      </c>
      <c r="H26" s="385" t="s">
        <v>1610</v>
      </c>
      <c r="I26" s="385" t="s">
        <v>2575</v>
      </c>
      <c r="J26" s="380">
        <v>678</v>
      </c>
    </row>
    <row r="27" spans="1:10" s="325" customFormat="1" ht="24" customHeight="1" x14ac:dyDescent="0.2">
      <c r="A27" s="360">
        <v>22</v>
      </c>
      <c r="B27" s="324" t="s">
        <v>215</v>
      </c>
      <c r="C27" s="464"/>
      <c r="D27" s="460" t="s">
        <v>1584</v>
      </c>
      <c r="E27" s="79" t="s">
        <v>669</v>
      </c>
      <c r="F27" s="460" t="s">
        <v>3367</v>
      </c>
      <c r="G27" s="473" t="s">
        <v>521</v>
      </c>
      <c r="H27" s="385" t="s">
        <v>1610</v>
      </c>
      <c r="I27" s="385" t="s">
        <v>2575</v>
      </c>
      <c r="J27" s="380">
        <v>2000</v>
      </c>
    </row>
    <row r="28" spans="1:10" s="325" customFormat="1" ht="24.75" customHeight="1" x14ac:dyDescent="0.2">
      <c r="A28" s="360">
        <v>23</v>
      </c>
      <c r="B28" s="324" t="s">
        <v>216</v>
      </c>
      <c r="C28" s="464"/>
      <c r="D28" s="460" t="s">
        <v>393</v>
      </c>
      <c r="E28" s="79" t="s">
        <v>428</v>
      </c>
      <c r="F28" s="460" t="s">
        <v>3367</v>
      </c>
      <c r="G28" s="473" t="s">
        <v>521</v>
      </c>
      <c r="H28" s="385" t="s">
        <v>1610</v>
      </c>
      <c r="I28" s="385" t="s">
        <v>2575</v>
      </c>
      <c r="J28" s="380">
        <v>278</v>
      </c>
    </row>
    <row r="29" spans="1:10" s="325" customFormat="1" ht="33" customHeight="1" x14ac:dyDescent="0.2">
      <c r="A29" s="360">
        <v>24</v>
      </c>
      <c r="B29" s="324" t="s">
        <v>1683</v>
      </c>
      <c r="C29" s="464"/>
      <c r="D29" s="460" t="s">
        <v>459</v>
      </c>
      <c r="E29" s="79" t="s">
        <v>406</v>
      </c>
      <c r="F29" s="466" t="s">
        <v>3368</v>
      </c>
      <c r="G29" s="473" t="s">
        <v>1685</v>
      </c>
      <c r="H29" s="385" t="s">
        <v>1057</v>
      </c>
      <c r="I29" s="385"/>
      <c r="J29" s="380"/>
    </row>
    <row r="30" spans="1:10" s="325" customFormat="1" ht="32.25" customHeight="1" x14ac:dyDescent="0.2">
      <c r="A30" s="360">
        <v>25</v>
      </c>
      <c r="B30" s="324" t="s">
        <v>1473</v>
      </c>
      <c r="C30" s="464"/>
      <c r="D30" s="460" t="s">
        <v>730</v>
      </c>
      <c r="E30" s="79" t="s">
        <v>731</v>
      </c>
      <c r="F30" s="466"/>
      <c r="G30" s="473" t="s">
        <v>1247</v>
      </c>
      <c r="H30" s="385" t="s">
        <v>1057</v>
      </c>
      <c r="I30" s="385"/>
      <c r="J30" s="380"/>
    </row>
    <row r="31" spans="1:10" s="325" customFormat="1" ht="27" customHeight="1" x14ac:dyDescent="0.2">
      <c r="A31" s="360">
        <v>26</v>
      </c>
      <c r="B31" s="324" t="s">
        <v>217</v>
      </c>
      <c r="C31" s="464"/>
      <c r="D31" s="460" t="s">
        <v>444</v>
      </c>
      <c r="E31" s="79" t="s">
        <v>429</v>
      </c>
      <c r="F31" s="466"/>
      <c r="G31" s="473" t="s">
        <v>1167</v>
      </c>
      <c r="H31" s="385" t="s">
        <v>1610</v>
      </c>
      <c r="I31" s="385" t="s">
        <v>659</v>
      </c>
      <c r="J31" s="46"/>
    </row>
    <row r="32" spans="1:10" s="325" customFormat="1" ht="57" customHeight="1" x14ac:dyDescent="0.2">
      <c r="A32" s="360">
        <v>27</v>
      </c>
      <c r="B32" s="324" t="s">
        <v>2072</v>
      </c>
      <c r="C32" s="464"/>
      <c r="D32" s="460" t="s">
        <v>1581</v>
      </c>
      <c r="E32" s="79" t="s">
        <v>2071</v>
      </c>
      <c r="F32" s="466" t="s">
        <v>3366</v>
      </c>
      <c r="G32" s="473" t="s">
        <v>1123</v>
      </c>
      <c r="H32" s="385" t="s">
        <v>797</v>
      </c>
      <c r="I32" s="385" t="s">
        <v>541</v>
      </c>
      <c r="J32" s="385">
        <v>1380</v>
      </c>
    </row>
    <row r="33" spans="1:13" s="325" customFormat="1" ht="27" customHeight="1" x14ac:dyDescent="0.2">
      <c r="A33" s="360">
        <v>28</v>
      </c>
      <c r="B33" s="324" t="s">
        <v>2895</v>
      </c>
      <c r="C33" s="464"/>
      <c r="D33" s="460" t="s">
        <v>912</v>
      </c>
      <c r="E33" s="79" t="s">
        <v>611</v>
      </c>
      <c r="F33" s="466" t="s">
        <v>3368</v>
      </c>
      <c r="G33" s="473" t="s">
        <v>2896</v>
      </c>
      <c r="H33" s="385" t="s">
        <v>1610</v>
      </c>
      <c r="I33" s="385" t="s">
        <v>2893</v>
      </c>
      <c r="J33" s="385"/>
      <c r="K33" s="96"/>
      <c r="L33" s="96"/>
      <c r="M33" s="97"/>
    </row>
    <row r="34" spans="1:13" s="325" customFormat="1" ht="42" customHeight="1" x14ac:dyDescent="0.2">
      <c r="A34" s="360">
        <v>29</v>
      </c>
      <c r="B34" s="324" t="s">
        <v>218</v>
      </c>
      <c r="C34" s="464"/>
      <c r="D34" s="460" t="s">
        <v>559</v>
      </c>
      <c r="E34" s="79" t="s">
        <v>392</v>
      </c>
      <c r="F34" s="466" t="s">
        <v>3368</v>
      </c>
      <c r="G34" s="473" t="s">
        <v>580</v>
      </c>
      <c r="H34" s="385" t="s">
        <v>797</v>
      </c>
      <c r="I34" s="385" t="s">
        <v>962</v>
      </c>
      <c r="J34" s="380">
        <v>395</v>
      </c>
      <c r="K34" s="96"/>
      <c r="L34" s="96"/>
      <c r="M34" s="97"/>
    </row>
    <row r="35" spans="1:13" s="325" customFormat="1" ht="37.5" customHeight="1" x14ac:dyDescent="0.2">
      <c r="A35" s="360">
        <v>30</v>
      </c>
      <c r="B35" s="324" t="s">
        <v>2073</v>
      </c>
      <c r="C35" s="464"/>
      <c r="D35" s="460" t="s">
        <v>464</v>
      </c>
      <c r="E35" s="79" t="s">
        <v>1384</v>
      </c>
      <c r="F35" s="466" t="s">
        <v>3368</v>
      </c>
      <c r="G35" s="473" t="s">
        <v>465</v>
      </c>
      <c r="H35" s="385" t="s">
        <v>1057</v>
      </c>
      <c r="I35" s="385"/>
      <c r="J35" s="380">
        <v>676</v>
      </c>
      <c r="K35" s="96"/>
      <c r="L35" s="96"/>
      <c r="M35" s="97"/>
    </row>
    <row r="36" spans="1:13" s="325" customFormat="1" ht="37.5" customHeight="1" x14ac:dyDescent="0.2">
      <c r="A36" s="360">
        <v>31</v>
      </c>
      <c r="B36" s="324" t="s">
        <v>41</v>
      </c>
      <c r="C36" s="464"/>
      <c r="D36" s="460" t="s">
        <v>464</v>
      </c>
      <c r="E36" s="79" t="s">
        <v>678</v>
      </c>
      <c r="F36" s="466" t="s">
        <v>3368</v>
      </c>
      <c r="G36" s="473" t="s">
        <v>1259</v>
      </c>
      <c r="H36" s="385" t="s">
        <v>999</v>
      </c>
      <c r="I36" s="385" t="s">
        <v>541</v>
      </c>
      <c r="J36" s="380">
        <v>2030</v>
      </c>
    </row>
    <row r="37" spans="1:13" s="325" customFormat="1" ht="27" customHeight="1" x14ac:dyDescent="0.2">
      <c r="A37" s="360">
        <v>32</v>
      </c>
      <c r="B37" s="324" t="s">
        <v>312</v>
      </c>
      <c r="C37" s="464"/>
      <c r="D37" s="460" t="s">
        <v>483</v>
      </c>
      <c r="E37" s="79" t="s">
        <v>619</v>
      </c>
      <c r="F37" s="466"/>
      <c r="G37" s="473" t="s">
        <v>889</v>
      </c>
      <c r="H37" s="385" t="s">
        <v>1057</v>
      </c>
      <c r="I37" s="464" t="s">
        <v>1057</v>
      </c>
      <c r="J37" s="380">
        <v>514</v>
      </c>
    </row>
    <row r="38" spans="1:13" s="325" customFormat="1" ht="32.25" customHeight="1" x14ac:dyDescent="0.2">
      <c r="A38" s="360">
        <v>33</v>
      </c>
      <c r="B38" s="324" t="s">
        <v>313</v>
      </c>
      <c r="C38" s="464"/>
      <c r="D38" s="460" t="s">
        <v>1457</v>
      </c>
      <c r="E38" s="79" t="s">
        <v>620</v>
      </c>
      <c r="F38" s="466"/>
      <c r="G38" s="473" t="s">
        <v>1458</v>
      </c>
      <c r="H38" s="385" t="s">
        <v>1057</v>
      </c>
      <c r="I38" s="464" t="s">
        <v>1057</v>
      </c>
      <c r="J38" s="380">
        <v>560</v>
      </c>
    </row>
    <row r="39" spans="1:13" s="325" customFormat="1" ht="38.25" customHeight="1" x14ac:dyDescent="0.2">
      <c r="A39" s="360">
        <v>34</v>
      </c>
      <c r="B39" s="324" t="s">
        <v>314</v>
      </c>
      <c r="C39" s="464"/>
      <c r="D39" s="460" t="s">
        <v>389</v>
      </c>
      <c r="E39" s="79" t="s">
        <v>291</v>
      </c>
      <c r="F39" s="466" t="s">
        <v>3366</v>
      </c>
      <c r="G39" s="473" t="s">
        <v>580</v>
      </c>
      <c r="H39" s="385" t="s">
        <v>797</v>
      </c>
      <c r="I39" s="385" t="s">
        <v>962</v>
      </c>
      <c r="J39" s="380">
        <v>369</v>
      </c>
    </row>
    <row r="40" spans="1:13" s="325" customFormat="1" ht="34.5" customHeight="1" x14ac:dyDescent="0.2">
      <c r="A40" s="360">
        <v>35</v>
      </c>
      <c r="B40" s="324" t="s">
        <v>315</v>
      </c>
      <c r="C40" s="464"/>
      <c r="D40" s="460" t="s">
        <v>136</v>
      </c>
      <c r="E40" s="79" t="s">
        <v>594</v>
      </c>
      <c r="F40" s="466" t="s">
        <v>3366</v>
      </c>
      <c r="G40" s="473" t="s">
        <v>3028</v>
      </c>
      <c r="H40" s="385" t="s">
        <v>1057</v>
      </c>
      <c r="I40" s="385"/>
      <c r="J40" s="385">
        <v>739</v>
      </c>
    </row>
    <row r="41" spans="1:13" s="325" customFormat="1" ht="97.5" customHeight="1" x14ac:dyDescent="0.2">
      <c r="A41" s="360">
        <v>36</v>
      </c>
      <c r="B41" s="324" t="s">
        <v>316</v>
      </c>
      <c r="C41" s="464"/>
      <c r="D41" s="460" t="s">
        <v>136</v>
      </c>
      <c r="E41" s="79" t="s">
        <v>518</v>
      </c>
      <c r="F41" s="466" t="s">
        <v>3366</v>
      </c>
      <c r="G41" s="473" t="s">
        <v>3038</v>
      </c>
      <c r="H41" s="385" t="s">
        <v>543</v>
      </c>
      <c r="I41" s="385" t="s">
        <v>962</v>
      </c>
      <c r="J41" s="385">
        <v>1753</v>
      </c>
    </row>
    <row r="42" spans="1:13" s="325" customFormat="1" ht="34.5" customHeight="1" x14ac:dyDescent="0.2">
      <c r="A42" s="360">
        <v>37</v>
      </c>
      <c r="B42" s="324" t="s">
        <v>1474</v>
      </c>
      <c r="C42" s="464"/>
      <c r="D42" s="460" t="s">
        <v>1602</v>
      </c>
      <c r="E42" s="79"/>
      <c r="F42" s="466" t="s">
        <v>3366</v>
      </c>
      <c r="G42" s="473" t="s">
        <v>427</v>
      </c>
      <c r="H42" s="385" t="s">
        <v>1057</v>
      </c>
      <c r="I42" s="385"/>
      <c r="J42" s="380">
        <v>6516</v>
      </c>
    </row>
    <row r="43" spans="1:13" s="325" customFormat="1" ht="27" customHeight="1" x14ac:dyDescent="0.2">
      <c r="A43" s="360">
        <v>38</v>
      </c>
      <c r="B43" s="324" t="s">
        <v>2894</v>
      </c>
      <c r="C43" s="464"/>
      <c r="D43" s="460" t="s">
        <v>911</v>
      </c>
      <c r="E43" s="79" t="s">
        <v>1236</v>
      </c>
      <c r="F43" s="466" t="s">
        <v>3366</v>
      </c>
      <c r="G43" s="473" t="s">
        <v>2896</v>
      </c>
      <c r="H43" s="385" t="s">
        <v>1610</v>
      </c>
      <c r="I43" s="385" t="s">
        <v>2893</v>
      </c>
      <c r="J43" s="385"/>
    </row>
    <row r="44" spans="1:13" s="325" customFormat="1" ht="43.5" customHeight="1" x14ac:dyDescent="0.2">
      <c r="A44" s="360">
        <v>39</v>
      </c>
      <c r="B44" s="324" t="s">
        <v>317</v>
      </c>
      <c r="C44" s="464"/>
      <c r="D44" s="460" t="s">
        <v>832</v>
      </c>
      <c r="E44" s="79" t="s">
        <v>568</v>
      </c>
      <c r="F44" s="466"/>
      <c r="G44" s="473" t="s">
        <v>2709</v>
      </c>
      <c r="H44" s="385" t="s">
        <v>1610</v>
      </c>
      <c r="I44" s="385" t="s">
        <v>659</v>
      </c>
      <c r="J44" s="46"/>
    </row>
    <row r="45" spans="1:13" s="325" customFormat="1" ht="34.5" customHeight="1" x14ac:dyDescent="0.2">
      <c r="A45" s="360">
        <v>40</v>
      </c>
      <c r="B45" s="324" t="s">
        <v>318</v>
      </c>
      <c r="C45" s="464"/>
      <c r="D45" s="460" t="s">
        <v>489</v>
      </c>
      <c r="E45" s="79" t="s">
        <v>569</v>
      </c>
      <c r="F45" s="466"/>
      <c r="G45" s="473" t="s">
        <v>2709</v>
      </c>
      <c r="H45" s="385" t="s">
        <v>1610</v>
      </c>
      <c r="I45" s="385" t="s">
        <v>659</v>
      </c>
      <c r="J45" s="46"/>
    </row>
    <row r="46" spans="1:13" s="325" customFormat="1" ht="50.25" customHeight="1" x14ac:dyDescent="0.2">
      <c r="A46" s="360">
        <v>41</v>
      </c>
      <c r="B46" s="324" t="s">
        <v>319</v>
      </c>
      <c r="C46" s="464"/>
      <c r="D46" s="460" t="s">
        <v>1073</v>
      </c>
      <c r="E46" s="79" t="s">
        <v>282</v>
      </c>
      <c r="F46" s="460" t="s">
        <v>3367</v>
      </c>
      <c r="G46" s="473" t="s">
        <v>667</v>
      </c>
      <c r="H46" s="385" t="s">
        <v>1610</v>
      </c>
      <c r="I46" s="385" t="s">
        <v>2352</v>
      </c>
      <c r="J46" s="385"/>
    </row>
    <row r="47" spans="1:13" s="325" customFormat="1" ht="36.75" customHeight="1" x14ac:dyDescent="0.2">
      <c r="A47" s="360">
        <v>42</v>
      </c>
      <c r="B47" s="324" t="s">
        <v>320</v>
      </c>
      <c r="C47" s="464"/>
      <c r="D47" s="460" t="s">
        <v>402</v>
      </c>
      <c r="E47" s="79" t="s">
        <v>886</v>
      </c>
      <c r="F47" s="460" t="s">
        <v>3367</v>
      </c>
      <c r="G47" s="473" t="s">
        <v>1373</v>
      </c>
      <c r="H47" s="385" t="s">
        <v>1610</v>
      </c>
      <c r="I47" s="45" t="s">
        <v>1361</v>
      </c>
      <c r="J47" s="385"/>
    </row>
    <row r="48" spans="1:13" s="325" customFormat="1" ht="43.5" customHeight="1" x14ac:dyDescent="0.2">
      <c r="A48" s="360">
        <v>43</v>
      </c>
      <c r="B48" s="324" t="s">
        <v>1684</v>
      </c>
      <c r="C48" s="464"/>
      <c r="D48" s="460" t="s">
        <v>1067</v>
      </c>
      <c r="E48" s="79" t="s">
        <v>39</v>
      </c>
      <c r="F48" s="466" t="s">
        <v>3369</v>
      </c>
      <c r="G48" s="473" t="s">
        <v>1686</v>
      </c>
      <c r="H48" s="385" t="s">
        <v>1057</v>
      </c>
      <c r="I48" s="385"/>
      <c r="J48" s="385">
        <v>126</v>
      </c>
    </row>
    <row r="49" spans="1:10" s="325" customFormat="1" ht="48.75" customHeight="1" x14ac:dyDescent="0.2">
      <c r="A49" s="360">
        <v>44</v>
      </c>
      <c r="B49" s="324" t="s">
        <v>3336</v>
      </c>
      <c r="C49" s="464"/>
      <c r="D49" s="460" t="s">
        <v>479</v>
      </c>
      <c r="E49" s="79" t="s">
        <v>2320</v>
      </c>
      <c r="F49" s="466" t="s">
        <v>3369</v>
      </c>
      <c r="G49" s="473" t="s">
        <v>1136</v>
      </c>
      <c r="H49" s="385" t="s">
        <v>1057</v>
      </c>
      <c r="I49" s="385"/>
      <c r="J49" s="385">
        <v>860</v>
      </c>
    </row>
    <row r="50" spans="1:10" s="325" customFormat="1" ht="50.25" customHeight="1" x14ac:dyDescent="0.2">
      <c r="A50" s="360">
        <v>45</v>
      </c>
      <c r="B50" s="324" t="s">
        <v>1378</v>
      </c>
      <c r="C50" s="464"/>
      <c r="D50" s="492" t="s">
        <v>132</v>
      </c>
      <c r="E50" s="74" t="s">
        <v>1346</v>
      </c>
      <c r="F50" s="466" t="s">
        <v>3369</v>
      </c>
      <c r="G50" s="473" t="s">
        <v>1537</v>
      </c>
      <c r="H50" s="385" t="s">
        <v>1057</v>
      </c>
      <c r="I50" s="79"/>
      <c r="J50" s="51">
        <v>222</v>
      </c>
    </row>
    <row r="51" spans="1:10" s="325" customFormat="1" ht="48.75" customHeight="1" x14ac:dyDescent="0.2">
      <c r="A51" s="360">
        <v>46</v>
      </c>
      <c r="B51" s="324" t="s">
        <v>1379</v>
      </c>
      <c r="C51" s="464"/>
      <c r="D51" s="492" t="s">
        <v>132</v>
      </c>
      <c r="E51" s="74" t="s">
        <v>1410</v>
      </c>
      <c r="F51" s="466" t="s">
        <v>3369</v>
      </c>
      <c r="G51" s="473" t="s">
        <v>514</v>
      </c>
      <c r="H51" s="385" t="s">
        <v>1057</v>
      </c>
      <c r="I51" s="79"/>
      <c r="J51" s="51">
        <v>428</v>
      </c>
    </row>
    <row r="52" spans="1:10" s="325" customFormat="1" ht="53.25" customHeight="1" x14ac:dyDescent="0.2">
      <c r="A52" s="360">
        <v>47</v>
      </c>
      <c r="B52" s="323" t="s">
        <v>1975</v>
      </c>
      <c r="C52" s="464"/>
      <c r="D52" s="488" t="s">
        <v>136</v>
      </c>
      <c r="E52" s="74" t="s">
        <v>919</v>
      </c>
      <c r="F52" s="466" t="s">
        <v>3366</v>
      </c>
      <c r="G52" s="493" t="s">
        <v>1123</v>
      </c>
      <c r="H52" s="385" t="s">
        <v>797</v>
      </c>
      <c r="I52" s="385" t="s">
        <v>541</v>
      </c>
      <c r="J52" s="51">
        <v>317.10000000000002</v>
      </c>
    </row>
    <row r="53" spans="1:10" s="325" customFormat="1" ht="59.25" customHeight="1" x14ac:dyDescent="0.2">
      <c r="A53" s="360">
        <v>48</v>
      </c>
      <c r="B53" s="323" t="s">
        <v>1682</v>
      </c>
      <c r="C53" s="464"/>
      <c r="D53" s="488" t="s">
        <v>590</v>
      </c>
      <c r="E53" s="74" t="s">
        <v>1976</v>
      </c>
      <c r="F53" s="466" t="s">
        <v>3368</v>
      </c>
      <c r="G53" s="493" t="s">
        <v>1123</v>
      </c>
      <c r="H53" s="385" t="s">
        <v>797</v>
      </c>
      <c r="I53" s="385" t="s">
        <v>541</v>
      </c>
      <c r="J53" s="51">
        <v>360</v>
      </c>
    </row>
    <row r="54" spans="1:10" s="325" customFormat="1" ht="77.25" customHeight="1" x14ac:dyDescent="0.2">
      <c r="A54" s="360">
        <v>49</v>
      </c>
      <c r="B54" s="323" t="s">
        <v>2667</v>
      </c>
      <c r="C54" s="464" t="s">
        <v>2011</v>
      </c>
      <c r="D54" s="492" t="s">
        <v>1033</v>
      </c>
      <c r="E54" s="74" t="s">
        <v>1241</v>
      </c>
      <c r="F54" s="466" t="s">
        <v>3368</v>
      </c>
      <c r="G54" s="51" t="s">
        <v>3040</v>
      </c>
      <c r="H54" s="385" t="s">
        <v>797</v>
      </c>
      <c r="I54" s="51" t="s">
        <v>962</v>
      </c>
      <c r="J54" s="51">
        <v>4333</v>
      </c>
    </row>
    <row r="55" spans="1:10" s="325" customFormat="1" ht="77.25" customHeight="1" x14ac:dyDescent="0.2">
      <c r="A55" s="360">
        <v>50</v>
      </c>
      <c r="B55" s="323" t="s">
        <v>2668</v>
      </c>
      <c r="C55" s="464" t="s">
        <v>2012</v>
      </c>
      <c r="D55" s="488" t="s">
        <v>187</v>
      </c>
      <c r="E55" s="74" t="s">
        <v>2707</v>
      </c>
      <c r="F55" s="460" t="s">
        <v>3370</v>
      </c>
      <c r="G55" s="493" t="s">
        <v>3039</v>
      </c>
      <c r="H55" s="385" t="s">
        <v>797</v>
      </c>
      <c r="I55" s="51" t="s">
        <v>962</v>
      </c>
      <c r="J55" s="60">
        <v>25.2</v>
      </c>
    </row>
    <row r="56" spans="1:10" s="325" customFormat="1" ht="74.25" customHeight="1" x14ac:dyDescent="0.2">
      <c r="A56" s="360">
        <v>51</v>
      </c>
      <c r="B56" s="323" t="s">
        <v>2669</v>
      </c>
      <c r="C56" s="464" t="s">
        <v>2013</v>
      </c>
      <c r="D56" s="488" t="s">
        <v>188</v>
      </c>
      <c r="E56" s="74" t="s">
        <v>790</v>
      </c>
      <c r="F56" s="460" t="s">
        <v>3370</v>
      </c>
      <c r="G56" s="493" t="s">
        <v>2708</v>
      </c>
      <c r="H56" s="385" t="s">
        <v>797</v>
      </c>
      <c r="I56" s="51" t="s">
        <v>962</v>
      </c>
      <c r="J56" s="379">
        <v>2035</v>
      </c>
    </row>
    <row r="57" spans="1:10" s="325" customFormat="1" ht="73.5" customHeight="1" x14ac:dyDescent="0.2">
      <c r="A57" s="360">
        <v>52</v>
      </c>
      <c r="B57" s="323" t="s">
        <v>2670</v>
      </c>
      <c r="C57" s="464" t="s">
        <v>2014</v>
      </c>
      <c r="D57" s="488" t="s">
        <v>189</v>
      </c>
      <c r="E57" s="74" t="s">
        <v>1170</v>
      </c>
      <c r="F57" s="460" t="s">
        <v>3370</v>
      </c>
      <c r="G57" s="493" t="s">
        <v>2708</v>
      </c>
      <c r="H57" s="385" t="s">
        <v>797</v>
      </c>
      <c r="I57" s="51" t="s">
        <v>962</v>
      </c>
      <c r="J57" s="379">
        <v>1728</v>
      </c>
    </row>
    <row r="58" spans="1:10" s="325" customFormat="1" ht="73.5" customHeight="1" x14ac:dyDescent="0.2">
      <c r="A58" s="360">
        <v>53</v>
      </c>
      <c r="B58" s="323" t="s">
        <v>2673</v>
      </c>
      <c r="C58" s="464" t="s">
        <v>2015</v>
      </c>
      <c r="D58" s="488" t="s">
        <v>675</v>
      </c>
      <c r="E58" s="74" t="s">
        <v>1171</v>
      </c>
      <c r="F58" s="460" t="s">
        <v>3370</v>
      </c>
      <c r="G58" s="493" t="s">
        <v>2708</v>
      </c>
      <c r="H58" s="385" t="s">
        <v>797</v>
      </c>
      <c r="I58" s="51" t="s">
        <v>962</v>
      </c>
      <c r="J58" s="379">
        <v>280.10000000000002</v>
      </c>
    </row>
    <row r="59" spans="1:10" s="325" customFormat="1" ht="73.5" customHeight="1" x14ac:dyDescent="0.2">
      <c r="A59" s="360">
        <v>54</v>
      </c>
      <c r="B59" s="323" t="s">
        <v>2674</v>
      </c>
      <c r="C59" s="464" t="s">
        <v>2016</v>
      </c>
      <c r="D59" s="488" t="s">
        <v>675</v>
      </c>
      <c r="E59" s="74" t="s">
        <v>1172</v>
      </c>
      <c r="F59" s="460" t="s">
        <v>3370</v>
      </c>
      <c r="G59" s="493" t="s">
        <v>2708</v>
      </c>
      <c r="H59" s="385" t="s">
        <v>797</v>
      </c>
      <c r="I59" s="51" t="s">
        <v>962</v>
      </c>
      <c r="J59" s="379">
        <v>280.10000000000002</v>
      </c>
    </row>
    <row r="60" spans="1:10" s="325" customFormat="1" ht="78.75" customHeight="1" x14ac:dyDescent="0.2">
      <c r="A60" s="360">
        <v>55</v>
      </c>
      <c r="B60" s="323" t="s">
        <v>2675</v>
      </c>
      <c r="C60" s="464" t="s">
        <v>2017</v>
      </c>
      <c r="D60" s="488" t="s">
        <v>675</v>
      </c>
      <c r="E60" s="74" t="s">
        <v>111</v>
      </c>
      <c r="F60" s="460" t="s">
        <v>3370</v>
      </c>
      <c r="G60" s="493" t="s">
        <v>2708</v>
      </c>
      <c r="H60" s="385" t="s">
        <v>797</v>
      </c>
      <c r="I60" s="51" t="s">
        <v>962</v>
      </c>
      <c r="J60" s="60">
        <v>280.10000000000002</v>
      </c>
    </row>
    <row r="61" spans="1:10" s="325" customFormat="1" ht="78.75" customHeight="1" x14ac:dyDescent="0.2">
      <c r="A61" s="360">
        <v>56</v>
      </c>
      <c r="B61" s="323" t="s">
        <v>2671</v>
      </c>
      <c r="C61" s="464" t="s">
        <v>2018</v>
      </c>
      <c r="D61" s="488" t="s">
        <v>782</v>
      </c>
      <c r="E61" s="74" t="s">
        <v>112</v>
      </c>
      <c r="F61" s="460" t="s">
        <v>3370</v>
      </c>
      <c r="G61" s="493" t="s">
        <v>2708</v>
      </c>
      <c r="H61" s="385" t="s">
        <v>797</v>
      </c>
      <c r="I61" s="51" t="s">
        <v>962</v>
      </c>
      <c r="J61" s="60">
        <v>6400.4</v>
      </c>
    </row>
    <row r="62" spans="1:10" s="325" customFormat="1" ht="78.75" customHeight="1" x14ac:dyDescent="0.2">
      <c r="A62" s="360">
        <v>57</v>
      </c>
      <c r="B62" s="323" t="s">
        <v>2676</v>
      </c>
      <c r="C62" s="464" t="s">
        <v>2019</v>
      </c>
      <c r="D62" s="488" t="s">
        <v>391</v>
      </c>
      <c r="E62" s="74" t="s">
        <v>113</v>
      </c>
      <c r="F62" s="460" t="s">
        <v>3370</v>
      </c>
      <c r="G62" s="493" t="s">
        <v>2710</v>
      </c>
      <c r="H62" s="385" t="s">
        <v>797</v>
      </c>
      <c r="I62" s="51" t="s">
        <v>962</v>
      </c>
      <c r="J62" s="60">
        <v>461518</v>
      </c>
    </row>
    <row r="63" spans="1:10" s="325" customFormat="1" ht="78.75" customHeight="1" x14ac:dyDescent="0.2">
      <c r="A63" s="360">
        <v>58</v>
      </c>
      <c r="B63" s="323" t="s">
        <v>3041</v>
      </c>
      <c r="C63" s="464" t="s">
        <v>2020</v>
      </c>
      <c r="D63" s="488" t="s">
        <v>391</v>
      </c>
      <c r="E63" s="74" t="s">
        <v>114</v>
      </c>
      <c r="F63" s="460" t="s">
        <v>3370</v>
      </c>
      <c r="G63" s="493" t="s">
        <v>2710</v>
      </c>
      <c r="H63" s="385" t="s">
        <v>797</v>
      </c>
      <c r="I63" s="51" t="s">
        <v>962</v>
      </c>
      <c r="J63" s="60">
        <v>163451</v>
      </c>
    </row>
    <row r="64" spans="1:10" s="325" customFormat="1" ht="78.75" customHeight="1" x14ac:dyDescent="0.2">
      <c r="A64" s="360">
        <v>59</v>
      </c>
      <c r="B64" s="323" t="s">
        <v>2677</v>
      </c>
      <c r="C64" s="464" t="s">
        <v>2021</v>
      </c>
      <c r="D64" s="488" t="s">
        <v>391</v>
      </c>
      <c r="E64" s="74" t="s">
        <v>115</v>
      </c>
      <c r="F64" s="460" t="s">
        <v>3370</v>
      </c>
      <c r="G64" s="493" t="s">
        <v>2710</v>
      </c>
      <c r="H64" s="385" t="s">
        <v>797</v>
      </c>
      <c r="I64" s="51" t="s">
        <v>962</v>
      </c>
      <c r="J64" s="60">
        <v>61421</v>
      </c>
    </row>
    <row r="65" spans="1:10" s="325" customFormat="1" ht="78.75" customHeight="1" x14ac:dyDescent="0.2">
      <c r="A65" s="360">
        <v>60</v>
      </c>
      <c r="B65" s="323" t="s">
        <v>1023</v>
      </c>
      <c r="C65" s="464" t="s">
        <v>2022</v>
      </c>
      <c r="D65" s="488" t="s">
        <v>1528</v>
      </c>
      <c r="E65" s="74" t="s">
        <v>116</v>
      </c>
      <c r="F65" s="460" t="s">
        <v>3370</v>
      </c>
      <c r="G65" s="493" t="s">
        <v>3042</v>
      </c>
      <c r="H65" s="51" t="s">
        <v>1057</v>
      </c>
      <c r="I65" s="51"/>
      <c r="J65" s="60">
        <v>1.3</v>
      </c>
    </row>
    <row r="66" spans="1:10" s="325" customFormat="1" ht="78.75" customHeight="1" x14ac:dyDescent="0.2">
      <c r="A66" s="360">
        <v>61</v>
      </c>
      <c r="B66" s="323" t="s">
        <v>1024</v>
      </c>
      <c r="C66" s="464" t="s">
        <v>2023</v>
      </c>
      <c r="D66" s="488" t="s">
        <v>1239</v>
      </c>
      <c r="E66" s="74" t="s">
        <v>516</v>
      </c>
      <c r="F66" s="460" t="s">
        <v>3370</v>
      </c>
      <c r="G66" s="493" t="s">
        <v>3042</v>
      </c>
      <c r="H66" s="51" t="s">
        <v>1057</v>
      </c>
      <c r="I66" s="51"/>
      <c r="J66" s="60">
        <v>29</v>
      </c>
    </row>
    <row r="67" spans="1:10" s="325" customFormat="1" ht="78.75" customHeight="1" x14ac:dyDescent="0.2">
      <c r="A67" s="360">
        <v>62</v>
      </c>
      <c r="B67" s="323" t="s">
        <v>2672</v>
      </c>
      <c r="C67" s="464" t="s">
        <v>2024</v>
      </c>
      <c r="D67" s="488" t="s">
        <v>1240</v>
      </c>
      <c r="E67" s="74" t="s">
        <v>517</v>
      </c>
      <c r="F67" s="460" t="s">
        <v>3370</v>
      </c>
      <c r="G67" s="493" t="s">
        <v>2708</v>
      </c>
      <c r="H67" s="385" t="s">
        <v>797</v>
      </c>
      <c r="I67" s="51" t="s">
        <v>962</v>
      </c>
      <c r="J67" s="60">
        <v>26.4</v>
      </c>
    </row>
    <row r="68" spans="1:10" s="325" customFormat="1" ht="78.75" customHeight="1" x14ac:dyDescent="0.2">
      <c r="A68" s="360">
        <v>63</v>
      </c>
      <c r="B68" s="323" t="s">
        <v>2665</v>
      </c>
      <c r="C68" s="464" t="s">
        <v>2025</v>
      </c>
      <c r="D68" s="488" t="s">
        <v>1479</v>
      </c>
      <c r="E68" s="74" t="s">
        <v>1417</v>
      </c>
      <c r="F68" s="460" t="s">
        <v>3370</v>
      </c>
      <c r="G68" s="493" t="s">
        <v>3042</v>
      </c>
      <c r="H68" s="385" t="s">
        <v>797</v>
      </c>
      <c r="I68" s="51" t="s">
        <v>962</v>
      </c>
      <c r="J68" s="60">
        <v>3929.9</v>
      </c>
    </row>
    <row r="69" spans="1:10" s="325" customFormat="1" ht="78.75" customHeight="1" x14ac:dyDescent="0.2">
      <c r="A69" s="360">
        <v>64</v>
      </c>
      <c r="B69" s="323" t="s">
        <v>1025</v>
      </c>
      <c r="C69" s="464" t="s">
        <v>2026</v>
      </c>
      <c r="D69" s="488" t="s">
        <v>1594</v>
      </c>
      <c r="E69" s="74" t="s">
        <v>1595</v>
      </c>
      <c r="F69" s="460" t="s">
        <v>3370</v>
      </c>
      <c r="G69" s="493" t="s">
        <v>3042</v>
      </c>
      <c r="H69" s="51" t="s">
        <v>1057</v>
      </c>
      <c r="I69" s="51"/>
      <c r="J69" s="60">
        <v>92.55</v>
      </c>
    </row>
    <row r="70" spans="1:10" s="325" customFormat="1" ht="78.75" customHeight="1" x14ac:dyDescent="0.2">
      <c r="A70" s="360">
        <v>65</v>
      </c>
      <c r="B70" s="323" t="s">
        <v>2666</v>
      </c>
      <c r="C70" s="464" t="s">
        <v>2027</v>
      </c>
      <c r="D70" s="488" t="s">
        <v>1596</v>
      </c>
      <c r="E70" s="74" t="s">
        <v>1597</v>
      </c>
      <c r="F70" s="460" t="s">
        <v>3370</v>
      </c>
      <c r="G70" s="493" t="s">
        <v>3042</v>
      </c>
      <c r="H70" s="385" t="s">
        <v>797</v>
      </c>
      <c r="I70" s="51" t="s">
        <v>962</v>
      </c>
      <c r="J70" s="60">
        <v>102.5</v>
      </c>
    </row>
    <row r="71" spans="1:10" s="325" customFormat="1" ht="78.75" customHeight="1" x14ac:dyDescent="0.2">
      <c r="A71" s="360">
        <v>66</v>
      </c>
      <c r="B71" s="323" t="s">
        <v>2659</v>
      </c>
      <c r="C71" s="464" t="s">
        <v>2028</v>
      </c>
      <c r="D71" s="488" t="s">
        <v>747</v>
      </c>
      <c r="E71" s="74" t="s">
        <v>746</v>
      </c>
      <c r="F71" s="460" t="s">
        <v>3370</v>
      </c>
      <c r="G71" s="493" t="s">
        <v>3042</v>
      </c>
      <c r="H71" s="385" t="s">
        <v>797</v>
      </c>
      <c r="I71" s="51" t="s">
        <v>962</v>
      </c>
      <c r="J71" s="60">
        <v>6084</v>
      </c>
    </row>
    <row r="72" spans="1:10" s="325" customFormat="1" ht="78.75" customHeight="1" x14ac:dyDescent="0.2">
      <c r="A72" s="360">
        <v>67</v>
      </c>
      <c r="B72" s="323" t="s">
        <v>2660</v>
      </c>
      <c r="C72" s="464" t="s">
        <v>2029</v>
      </c>
      <c r="D72" s="488" t="s">
        <v>220</v>
      </c>
      <c r="E72" s="79" t="s">
        <v>748</v>
      </c>
      <c r="F72" s="460" t="s">
        <v>3370</v>
      </c>
      <c r="G72" s="493" t="s">
        <v>3042</v>
      </c>
      <c r="H72" s="385" t="s">
        <v>797</v>
      </c>
      <c r="I72" s="51" t="s">
        <v>962</v>
      </c>
      <c r="J72" s="60">
        <v>296.39999999999998</v>
      </c>
    </row>
    <row r="73" spans="1:10" s="325" customFormat="1" ht="78.75" customHeight="1" x14ac:dyDescent="0.2">
      <c r="A73" s="360">
        <v>68</v>
      </c>
      <c r="B73" s="323" t="s">
        <v>2661</v>
      </c>
      <c r="C73" s="464" t="s">
        <v>2030</v>
      </c>
      <c r="D73" s="488" t="s">
        <v>1081</v>
      </c>
      <c r="E73" s="256" t="s">
        <v>192</v>
      </c>
      <c r="F73" s="460" t="s">
        <v>3370</v>
      </c>
      <c r="G73" s="493" t="s">
        <v>3042</v>
      </c>
      <c r="H73" s="385" t="s">
        <v>797</v>
      </c>
      <c r="I73" s="51" t="s">
        <v>962</v>
      </c>
      <c r="J73" s="60">
        <v>367.8</v>
      </c>
    </row>
    <row r="74" spans="1:10" s="325" customFormat="1" ht="78.75" customHeight="1" x14ac:dyDescent="0.2">
      <c r="A74" s="360">
        <v>69</v>
      </c>
      <c r="B74" s="323" t="s">
        <v>862</v>
      </c>
      <c r="C74" s="464" t="s">
        <v>2031</v>
      </c>
      <c r="D74" s="488" t="s">
        <v>1082</v>
      </c>
      <c r="E74" s="79" t="s">
        <v>193</v>
      </c>
      <c r="F74" s="460" t="s">
        <v>3370</v>
      </c>
      <c r="G74" s="493" t="s">
        <v>3042</v>
      </c>
      <c r="H74" s="51" t="s">
        <v>1057</v>
      </c>
      <c r="I74" s="51"/>
      <c r="J74" s="60">
        <v>9253</v>
      </c>
    </row>
    <row r="75" spans="1:10" s="325" customFormat="1" ht="76.5" customHeight="1" x14ac:dyDescent="0.2">
      <c r="A75" s="360">
        <v>70</v>
      </c>
      <c r="B75" s="323" t="s">
        <v>863</v>
      </c>
      <c r="C75" s="464" t="s">
        <v>2414</v>
      </c>
      <c r="D75" s="488" t="s">
        <v>103</v>
      </c>
      <c r="E75" s="79" t="s">
        <v>194</v>
      </c>
      <c r="F75" s="460" t="s">
        <v>3370</v>
      </c>
      <c r="G75" s="493" t="s">
        <v>3042</v>
      </c>
      <c r="H75" s="51" t="s">
        <v>1057</v>
      </c>
      <c r="I75" s="51"/>
      <c r="J75" s="60">
        <v>382</v>
      </c>
    </row>
    <row r="76" spans="1:10" s="325" customFormat="1" ht="76.5" customHeight="1" x14ac:dyDescent="0.2">
      <c r="A76" s="360">
        <v>71</v>
      </c>
      <c r="B76" s="323" t="s">
        <v>850</v>
      </c>
      <c r="C76" s="464" t="s">
        <v>2415</v>
      </c>
      <c r="D76" s="488" t="s">
        <v>1493</v>
      </c>
      <c r="E76" s="79" t="s">
        <v>195</v>
      </c>
      <c r="F76" s="460" t="s">
        <v>3370</v>
      </c>
      <c r="G76" s="493" t="s">
        <v>3042</v>
      </c>
      <c r="H76" s="51" t="s">
        <v>1057</v>
      </c>
      <c r="I76" s="51"/>
      <c r="J76" s="60">
        <v>382</v>
      </c>
    </row>
    <row r="77" spans="1:10" s="325" customFormat="1" ht="76.5" customHeight="1" x14ac:dyDescent="0.2">
      <c r="A77" s="360">
        <v>72</v>
      </c>
      <c r="B77" s="323" t="s">
        <v>2662</v>
      </c>
      <c r="C77" s="464" t="s">
        <v>2701</v>
      </c>
      <c r="D77" s="488" t="s">
        <v>1400</v>
      </c>
      <c r="E77" s="79" t="s">
        <v>374</v>
      </c>
      <c r="F77" s="460" t="s">
        <v>3370</v>
      </c>
      <c r="G77" s="493" t="s">
        <v>3042</v>
      </c>
      <c r="H77" s="385" t="s">
        <v>797</v>
      </c>
      <c r="I77" s="51" t="s">
        <v>962</v>
      </c>
      <c r="J77" s="60">
        <v>296.25</v>
      </c>
    </row>
    <row r="78" spans="1:10" s="325" customFormat="1" ht="76.5" customHeight="1" x14ac:dyDescent="0.2">
      <c r="A78" s="360">
        <v>73</v>
      </c>
      <c r="B78" s="323" t="s">
        <v>2663</v>
      </c>
      <c r="C78" s="464" t="s">
        <v>2703</v>
      </c>
      <c r="D78" s="488" t="s">
        <v>61</v>
      </c>
      <c r="E78" s="79" t="s">
        <v>285</v>
      </c>
      <c r="F78" s="460" t="s">
        <v>3370</v>
      </c>
      <c r="G78" s="493" t="s">
        <v>3042</v>
      </c>
      <c r="H78" s="385" t="s">
        <v>797</v>
      </c>
      <c r="I78" s="51" t="s">
        <v>962</v>
      </c>
      <c r="J78" s="379">
        <v>65</v>
      </c>
    </row>
    <row r="79" spans="1:10" s="325" customFormat="1" ht="76.5" customHeight="1" x14ac:dyDescent="0.2">
      <c r="A79" s="360">
        <v>74</v>
      </c>
      <c r="B79" s="323" t="s">
        <v>2664</v>
      </c>
      <c r="C79" s="464" t="s">
        <v>2704</v>
      </c>
      <c r="D79" s="488" t="s">
        <v>888</v>
      </c>
      <c r="E79" s="79" t="s">
        <v>1049</v>
      </c>
      <c r="F79" s="460" t="s">
        <v>3370</v>
      </c>
      <c r="G79" s="493" t="s">
        <v>3042</v>
      </c>
      <c r="H79" s="385" t="s">
        <v>797</v>
      </c>
      <c r="I79" s="51" t="s">
        <v>962</v>
      </c>
      <c r="J79" s="379">
        <v>382.05</v>
      </c>
    </row>
    <row r="80" spans="1:10" s="325" customFormat="1" ht="76.5" customHeight="1" x14ac:dyDescent="0.2">
      <c r="A80" s="360">
        <v>75</v>
      </c>
      <c r="B80" s="323" t="s">
        <v>775</v>
      </c>
      <c r="C80" s="464" t="s">
        <v>2416</v>
      </c>
      <c r="D80" s="488" t="s">
        <v>404</v>
      </c>
      <c r="E80" s="79" t="s">
        <v>449</v>
      </c>
      <c r="F80" s="460" t="s">
        <v>3370</v>
      </c>
      <c r="G80" s="493" t="s">
        <v>3042</v>
      </c>
      <c r="H80" s="51" t="s">
        <v>1057</v>
      </c>
      <c r="I80" s="51"/>
      <c r="J80" s="379">
        <v>382</v>
      </c>
    </row>
    <row r="81" spans="1:10" s="325" customFormat="1" ht="74.25" customHeight="1" x14ac:dyDescent="0.2">
      <c r="A81" s="360">
        <v>76</v>
      </c>
      <c r="B81" s="323" t="s">
        <v>987</v>
      </c>
      <c r="C81" s="464" t="s">
        <v>2417</v>
      </c>
      <c r="D81" s="488" t="s">
        <v>1214</v>
      </c>
      <c r="E81" s="79" t="s">
        <v>450</v>
      </c>
      <c r="F81" s="460" t="s">
        <v>3370</v>
      </c>
      <c r="G81" s="493" t="s">
        <v>3042</v>
      </c>
      <c r="H81" s="51" t="s">
        <v>1057</v>
      </c>
      <c r="I81" s="51"/>
      <c r="J81" s="379">
        <v>382</v>
      </c>
    </row>
    <row r="82" spans="1:10" s="325" customFormat="1" ht="74.25" customHeight="1" x14ac:dyDescent="0.2">
      <c r="A82" s="360">
        <v>77</v>
      </c>
      <c r="B82" s="323" t="s">
        <v>988</v>
      </c>
      <c r="C82" s="464" t="s">
        <v>2418</v>
      </c>
      <c r="D82" s="490" t="s">
        <v>860</v>
      </c>
      <c r="E82" s="267" t="s">
        <v>191</v>
      </c>
      <c r="F82" s="460" t="s">
        <v>3370</v>
      </c>
      <c r="G82" s="493" t="s">
        <v>3042</v>
      </c>
      <c r="H82" s="51" t="s">
        <v>1057</v>
      </c>
      <c r="I82" s="51"/>
      <c r="J82" s="384">
        <v>382</v>
      </c>
    </row>
    <row r="83" spans="1:10" s="325" customFormat="1" ht="74.25" customHeight="1" x14ac:dyDescent="0.2">
      <c r="A83" s="360">
        <v>78</v>
      </c>
      <c r="B83" s="323" t="s">
        <v>989</v>
      </c>
      <c r="C83" s="464" t="s">
        <v>2419</v>
      </c>
      <c r="D83" s="490" t="s">
        <v>1383</v>
      </c>
      <c r="E83" s="267" t="s">
        <v>190</v>
      </c>
      <c r="F83" s="460" t="s">
        <v>3370</v>
      </c>
      <c r="G83" s="493" t="s">
        <v>3042</v>
      </c>
      <c r="H83" s="51" t="s">
        <v>1057</v>
      </c>
      <c r="I83" s="51"/>
      <c r="J83" s="384">
        <v>382</v>
      </c>
    </row>
    <row r="84" spans="1:10" s="325" customFormat="1" ht="74.25" customHeight="1" x14ac:dyDescent="0.2">
      <c r="A84" s="360">
        <v>79</v>
      </c>
      <c r="B84" s="323" t="s">
        <v>990</v>
      </c>
      <c r="C84" s="464" t="s">
        <v>2420</v>
      </c>
      <c r="D84" s="490" t="s">
        <v>993</v>
      </c>
      <c r="E84" s="267" t="s">
        <v>452</v>
      </c>
      <c r="F84" s="460" t="s">
        <v>3370</v>
      </c>
      <c r="G84" s="493" t="s">
        <v>3042</v>
      </c>
      <c r="H84" s="51" t="s">
        <v>1057</v>
      </c>
      <c r="I84" s="51"/>
      <c r="J84" s="384">
        <v>2826</v>
      </c>
    </row>
    <row r="85" spans="1:10" s="325" customFormat="1" ht="74.25" customHeight="1" x14ac:dyDescent="0.2">
      <c r="A85" s="360">
        <v>80</v>
      </c>
      <c r="B85" s="323" t="s">
        <v>991</v>
      </c>
      <c r="C85" s="464" t="s">
        <v>2421</v>
      </c>
      <c r="D85" s="488" t="s">
        <v>451</v>
      </c>
      <c r="E85" s="79" t="s">
        <v>243</v>
      </c>
      <c r="F85" s="460" t="s">
        <v>3370</v>
      </c>
      <c r="G85" s="493" t="s">
        <v>3042</v>
      </c>
      <c r="H85" s="51" t="s">
        <v>1057</v>
      </c>
      <c r="I85" s="51"/>
      <c r="J85" s="384">
        <v>170</v>
      </c>
    </row>
    <row r="86" spans="1:10" s="325" customFormat="1" ht="74.25" customHeight="1" x14ac:dyDescent="0.2">
      <c r="A86" s="360">
        <v>81</v>
      </c>
      <c r="B86" s="323" t="s">
        <v>895</v>
      </c>
      <c r="C86" s="464" t="s">
        <v>2422</v>
      </c>
      <c r="D86" s="488" t="s">
        <v>1444</v>
      </c>
      <c r="E86" s="79" t="s">
        <v>199</v>
      </c>
      <c r="F86" s="460" t="s">
        <v>3370</v>
      </c>
      <c r="G86" s="493" t="s">
        <v>3042</v>
      </c>
      <c r="H86" s="51" t="s">
        <v>1057</v>
      </c>
      <c r="I86" s="51"/>
      <c r="J86" s="384">
        <v>170</v>
      </c>
    </row>
    <row r="87" spans="1:10" s="325" customFormat="1" ht="76.5" customHeight="1" x14ac:dyDescent="0.2">
      <c r="A87" s="360">
        <v>82</v>
      </c>
      <c r="B87" s="323" t="s">
        <v>896</v>
      </c>
      <c r="C87" s="464" t="s">
        <v>2423</v>
      </c>
      <c r="D87" s="488" t="s">
        <v>802</v>
      </c>
      <c r="E87" s="79" t="s">
        <v>803</v>
      </c>
      <c r="F87" s="460" t="s">
        <v>3370</v>
      </c>
      <c r="G87" s="493" t="s">
        <v>3042</v>
      </c>
      <c r="H87" s="51" t="s">
        <v>1057</v>
      </c>
      <c r="I87" s="51"/>
      <c r="J87" s="384">
        <v>53</v>
      </c>
    </row>
    <row r="88" spans="1:10" s="325" customFormat="1" ht="76.5" customHeight="1" x14ac:dyDescent="0.2">
      <c r="A88" s="360">
        <v>83</v>
      </c>
      <c r="B88" s="323" t="s">
        <v>2650</v>
      </c>
      <c r="C88" s="464" t="s">
        <v>1978</v>
      </c>
      <c r="D88" s="488" t="s">
        <v>2524</v>
      </c>
      <c r="E88" s="79" t="s">
        <v>545</v>
      </c>
      <c r="F88" s="460" t="s">
        <v>3371</v>
      </c>
      <c r="G88" s="473" t="s">
        <v>2486</v>
      </c>
      <c r="H88" s="385" t="s">
        <v>797</v>
      </c>
      <c r="I88" s="51" t="s">
        <v>962</v>
      </c>
      <c r="J88" s="384">
        <v>750</v>
      </c>
    </row>
    <row r="89" spans="1:10" s="325" customFormat="1" ht="76.5" customHeight="1" x14ac:dyDescent="0.2">
      <c r="A89" s="360">
        <v>84</v>
      </c>
      <c r="B89" s="323" t="s">
        <v>2648</v>
      </c>
      <c r="C89" s="464" t="s">
        <v>1980</v>
      </c>
      <c r="D89" s="488" t="s">
        <v>1544</v>
      </c>
      <c r="E89" s="79" t="s">
        <v>546</v>
      </c>
      <c r="F89" s="460" t="s">
        <v>3371</v>
      </c>
      <c r="G89" s="473" t="s">
        <v>547</v>
      </c>
      <c r="H89" s="385" t="s">
        <v>797</v>
      </c>
      <c r="I89" s="51" t="s">
        <v>962</v>
      </c>
      <c r="J89" s="384">
        <v>750</v>
      </c>
    </row>
    <row r="90" spans="1:10" s="325" customFormat="1" ht="76.5" customHeight="1" x14ac:dyDescent="0.2">
      <c r="A90" s="360">
        <v>85</v>
      </c>
      <c r="B90" s="323" t="s">
        <v>2647</v>
      </c>
      <c r="C90" s="464" t="s">
        <v>1979</v>
      </c>
      <c r="D90" s="488" t="s">
        <v>548</v>
      </c>
      <c r="E90" s="79" t="s">
        <v>1434</v>
      </c>
      <c r="F90" s="460" t="s">
        <v>3371</v>
      </c>
      <c r="G90" s="473" t="s">
        <v>897</v>
      </c>
      <c r="H90" s="385" t="s">
        <v>797</v>
      </c>
      <c r="I90" s="51" t="s">
        <v>962</v>
      </c>
      <c r="J90" s="384">
        <v>300</v>
      </c>
    </row>
    <row r="91" spans="1:10" s="325" customFormat="1" ht="66.75" customHeight="1" x14ac:dyDescent="0.2">
      <c r="A91" s="360">
        <v>86</v>
      </c>
      <c r="B91" s="323" t="s">
        <v>2646</v>
      </c>
      <c r="C91" s="464" t="s">
        <v>2700</v>
      </c>
      <c r="D91" s="488" t="s">
        <v>416</v>
      </c>
      <c r="E91" s="79" t="s">
        <v>1428</v>
      </c>
      <c r="F91" s="460" t="s">
        <v>3370</v>
      </c>
      <c r="G91" s="473" t="s">
        <v>3042</v>
      </c>
      <c r="H91" s="385" t="s">
        <v>797</v>
      </c>
      <c r="I91" s="51" t="s">
        <v>962</v>
      </c>
      <c r="J91" s="47">
        <v>292.8</v>
      </c>
    </row>
    <row r="92" spans="1:10" s="325" customFormat="1" ht="64.5" customHeight="1" x14ac:dyDescent="0.2">
      <c r="A92" s="360">
        <v>87</v>
      </c>
      <c r="B92" s="323" t="s">
        <v>2678</v>
      </c>
      <c r="C92" s="464" t="s">
        <v>3043</v>
      </c>
      <c r="D92" s="488" t="s">
        <v>1431</v>
      </c>
      <c r="E92" s="79" t="s">
        <v>1432</v>
      </c>
      <c r="F92" s="460" t="s">
        <v>3370</v>
      </c>
      <c r="G92" s="473" t="s">
        <v>3042</v>
      </c>
      <c r="H92" s="385" t="s">
        <v>797</v>
      </c>
      <c r="I92" s="51" t="s">
        <v>962</v>
      </c>
      <c r="J92" s="47">
        <v>5086</v>
      </c>
    </row>
    <row r="93" spans="1:10" s="325" customFormat="1" ht="78.75" customHeight="1" x14ac:dyDescent="0.2">
      <c r="A93" s="360">
        <v>88</v>
      </c>
      <c r="B93" s="323" t="s">
        <v>2651</v>
      </c>
      <c r="C93" s="464" t="s">
        <v>1987</v>
      </c>
      <c r="D93" s="488" t="s">
        <v>1572</v>
      </c>
      <c r="E93" s="79" t="s">
        <v>1573</v>
      </c>
      <c r="F93" s="460" t="s">
        <v>3370</v>
      </c>
      <c r="G93" s="473" t="s">
        <v>3042</v>
      </c>
      <c r="H93" s="385" t="s">
        <v>797</v>
      </c>
      <c r="I93" s="51" t="s">
        <v>962</v>
      </c>
      <c r="J93" s="47">
        <v>1000</v>
      </c>
    </row>
    <row r="94" spans="1:10" s="325" customFormat="1" ht="78.75" customHeight="1" x14ac:dyDescent="0.2">
      <c r="A94" s="360">
        <v>89</v>
      </c>
      <c r="B94" s="323" t="s">
        <v>2654</v>
      </c>
      <c r="C94" s="464" t="s">
        <v>1981</v>
      </c>
      <c r="D94" s="488" t="s">
        <v>578</v>
      </c>
      <c r="E94" s="79" t="s">
        <v>793</v>
      </c>
      <c r="F94" s="460" t="s">
        <v>3371</v>
      </c>
      <c r="G94" s="473" t="s">
        <v>3044</v>
      </c>
      <c r="H94" s="385" t="s">
        <v>797</v>
      </c>
      <c r="I94" s="51" t="s">
        <v>962</v>
      </c>
      <c r="J94" s="47">
        <v>300</v>
      </c>
    </row>
    <row r="95" spans="1:10" s="325" customFormat="1" ht="78.75" customHeight="1" x14ac:dyDescent="0.2">
      <c r="A95" s="360">
        <v>90</v>
      </c>
      <c r="B95" s="323" t="s">
        <v>2653</v>
      </c>
      <c r="C95" s="464" t="s">
        <v>1982</v>
      </c>
      <c r="D95" s="488" t="s">
        <v>792</v>
      </c>
      <c r="E95" s="79" t="s">
        <v>1427</v>
      </c>
      <c r="F95" s="460" t="s">
        <v>3371</v>
      </c>
      <c r="G95" s="473" t="s">
        <v>3045</v>
      </c>
      <c r="H95" s="385" t="s">
        <v>797</v>
      </c>
      <c r="I95" s="51" t="s">
        <v>962</v>
      </c>
      <c r="J95" s="47">
        <v>700</v>
      </c>
    </row>
    <row r="96" spans="1:10" s="325" customFormat="1" ht="75" customHeight="1" x14ac:dyDescent="0.2">
      <c r="A96" s="360">
        <v>91</v>
      </c>
      <c r="B96" s="323" t="s">
        <v>2652</v>
      </c>
      <c r="C96" s="464" t="s">
        <v>1983</v>
      </c>
      <c r="D96" s="488" t="s">
        <v>1429</v>
      </c>
      <c r="E96" s="79" t="s">
        <v>1246</v>
      </c>
      <c r="F96" s="460" t="s">
        <v>3371</v>
      </c>
      <c r="G96" s="473" t="s">
        <v>3046</v>
      </c>
      <c r="H96" s="385" t="s">
        <v>797</v>
      </c>
      <c r="I96" s="51" t="s">
        <v>962</v>
      </c>
      <c r="J96" s="47">
        <v>700</v>
      </c>
    </row>
    <row r="97" spans="1:10" s="325" customFormat="1" ht="75" customHeight="1" x14ac:dyDescent="0.2">
      <c r="A97" s="360">
        <v>92</v>
      </c>
      <c r="B97" s="323" t="s">
        <v>2656</v>
      </c>
      <c r="C97" s="464" t="s">
        <v>1984</v>
      </c>
      <c r="D97" s="488" t="s">
        <v>814</v>
      </c>
      <c r="E97" s="79" t="s">
        <v>1229</v>
      </c>
      <c r="F97" s="460" t="s">
        <v>3371</v>
      </c>
      <c r="G97" s="473" t="s">
        <v>3047</v>
      </c>
      <c r="H97" s="385" t="s">
        <v>797</v>
      </c>
      <c r="I97" s="51" t="s">
        <v>962</v>
      </c>
      <c r="J97" s="47">
        <v>300</v>
      </c>
    </row>
    <row r="98" spans="1:10" s="325" customFormat="1" ht="75" customHeight="1" x14ac:dyDescent="0.2">
      <c r="A98" s="360">
        <v>93</v>
      </c>
      <c r="B98" s="323" t="s">
        <v>2655</v>
      </c>
      <c r="C98" s="464" t="s">
        <v>1985</v>
      </c>
      <c r="D98" s="488" t="s">
        <v>327</v>
      </c>
      <c r="E98" s="79" t="s">
        <v>328</v>
      </c>
      <c r="F98" s="460" t="s">
        <v>3371</v>
      </c>
      <c r="G98" s="473" t="s">
        <v>3048</v>
      </c>
      <c r="H98" s="385" t="s">
        <v>797</v>
      </c>
      <c r="I98" s="51" t="s">
        <v>962</v>
      </c>
      <c r="J98" s="47">
        <v>300</v>
      </c>
    </row>
    <row r="99" spans="1:10" s="325" customFormat="1" ht="75" customHeight="1" x14ac:dyDescent="0.2">
      <c r="A99" s="360">
        <v>94</v>
      </c>
      <c r="B99" s="323" t="s">
        <v>2657</v>
      </c>
      <c r="C99" s="464" t="s">
        <v>2008</v>
      </c>
      <c r="D99" s="488" t="s">
        <v>1355</v>
      </c>
      <c r="E99" s="79" t="s">
        <v>1356</v>
      </c>
      <c r="F99" s="460" t="s">
        <v>3370</v>
      </c>
      <c r="G99" s="473" t="s">
        <v>3042</v>
      </c>
      <c r="H99" s="385" t="s">
        <v>797</v>
      </c>
      <c r="I99" s="51" t="s">
        <v>962</v>
      </c>
      <c r="J99" s="47">
        <v>800</v>
      </c>
    </row>
    <row r="100" spans="1:10" s="325" customFormat="1" ht="75" customHeight="1" x14ac:dyDescent="0.2">
      <c r="A100" s="360">
        <v>95</v>
      </c>
      <c r="B100" s="323" t="s">
        <v>2658</v>
      </c>
      <c r="C100" s="464" t="s">
        <v>2009</v>
      </c>
      <c r="D100" s="488" t="s">
        <v>1301</v>
      </c>
      <c r="E100" s="79" t="s">
        <v>1302</v>
      </c>
      <c r="F100" s="460" t="s">
        <v>3370</v>
      </c>
      <c r="G100" s="473" t="s">
        <v>3042</v>
      </c>
      <c r="H100" s="385" t="s">
        <v>797</v>
      </c>
      <c r="I100" s="51" t="s">
        <v>962</v>
      </c>
      <c r="J100" s="47">
        <v>55</v>
      </c>
    </row>
    <row r="101" spans="1:10" s="325" customFormat="1" ht="75" customHeight="1" x14ac:dyDescent="0.2">
      <c r="A101" s="360">
        <v>96</v>
      </c>
      <c r="B101" s="323" t="s">
        <v>2649</v>
      </c>
      <c r="C101" s="464" t="s">
        <v>1986</v>
      </c>
      <c r="D101" s="488" t="s">
        <v>1593</v>
      </c>
      <c r="E101" s="79" t="s">
        <v>695</v>
      </c>
      <c r="F101" s="460" t="s">
        <v>3371</v>
      </c>
      <c r="G101" s="473" t="s">
        <v>3049</v>
      </c>
      <c r="H101" s="385" t="s">
        <v>797</v>
      </c>
      <c r="I101" s="51" t="s">
        <v>962</v>
      </c>
      <c r="J101" s="47">
        <v>700</v>
      </c>
    </row>
    <row r="102" spans="1:10" s="325" customFormat="1" ht="81.75" customHeight="1" x14ac:dyDescent="0.2">
      <c r="A102" s="360">
        <v>97</v>
      </c>
      <c r="B102" s="323" t="s">
        <v>533</v>
      </c>
      <c r="C102" s="464" t="s">
        <v>2010</v>
      </c>
      <c r="D102" s="490" t="s">
        <v>585</v>
      </c>
      <c r="E102" s="267" t="s">
        <v>539</v>
      </c>
      <c r="F102" s="466" t="s">
        <v>3372</v>
      </c>
      <c r="G102" s="493" t="s">
        <v>3042</v>
      </c>
      <c r="H102" s="51" t="s">
        <v>1057</v>
      </c>
      <c r="I102" s="51"/>
      <c r="J102" s="47">
        <v>251</v>
      </c>
    </row>
    <row r="103" spans="1:10" s="325" customFormat="1" ht="28.5" customHeight="1" x14ac:dyDescent="0.2">
      <c r="A103" s="360">
        <v>98</v>
      </c>
      <c r="B103" s="324" t="s">
        <v>1623</v>
      </c>
      <c r="C103" s="464"/>
      <c r="D103" s="460" t="s">
        <v>1622</v>
      </c>
      <c r="E103" s="385" t="s">
        <v>1117</v>
      </c>
      <c r="F103" s="466" t="s">
        <v>3368</v>
      </c>
      <c r="G103" s="473" t="s">
        <v>1467</v>
      </c>
      <c r="H103" s="385" t="s">
        <v>1610</v>
      </c>
      <c r="I103" s="385" t="s">
        <v>659</v>
      </c>
      <c r="J103" s="48"/>
    </row>
    <row r="104" spans="1:10" s="325" customFormat="1" ht="36" customHeight="1" x14ac:dyDescent="0.2">
      <c r="A104" s="360">
        <v>99</v>
      </c>
      <c r="B104" s="324" t="s">
        <v>527</v>
      </c>
      <c r="C104" s="464"/>
      <c r="D104" s="460" t="s">
        <v>273</v>
      </c>
      <c r="E104" s="42"/>
      <c r="F104" s="460" t="s">
        <v>3367</v>
      </c>
      <c r="G104" s="473" t="s">
        <v>528</v>
      </c>
      <c r="H104" s="385" t="s">
        <v>1610</v>
      </c>
      <c r="I104" s="385" t="s">
        <v>2340</v>
      </c>
      <c r="J104" s="380"/>
    </row>
    <row r="105" spans="1:10" s="325" customFormat="1" ht="150" customHeight="1" x14ac:dyDescent="0.2">
      <c r="A105" s="360">
        <v>100</v>
      </c>
      <c r="B105" s="324" t="s">
        <v>1988</v>
      </c>
      <c r="C105" s="464" t="s">
        <v>1971</v>
      </c>
      <c r="D105" s="460" t="s">
        <v>1970</v>
      </c>
      <c r="E105" s="42" t="s">
        <v>1972</v>
      </c>
      <c r="F105" s="466"/>
      <c r="G105" s="473" t="s">
        <v>1973</v>
      </c>
      <c r="H105" s="385" t="s">
        <v>797</v>
      </c>
      <c r="I105" s="385" t="s">
        <v>541</v>
      </c>
      <c r="J105" s="380">
        <v>150000</v>
      </c>
    </row>
    <row r="106" spans="1:10" s="325" customFormat="1" ht="88.5" customHeight="1" x14ac:dyDescent="0.2">
      <c r="A106" s="360">
        <v>101</v>
      </c>
      <c r="B106" s="324" t="s">
        <v>1899</v>
      </c>
      <c r="C106" s="464"/>
      <c r="D106" s="460" t="s">
        <v>1887</v>
      </c>
      <c r="E106" s="42" t="s">
        <v>1888</v>
      </c>
      <c r="F106" s="466"/>
      <c r="G106" s="473" t="s">
        <v>1889</v>
      </c>
      <c r="H106" s="385" t="s">
        <v>797</v>
      </c>
      <c r="I106" s="385" t="s">
        <v>541</v>
      </c>
      <c r="J106" s="380"/>
    </row>
    <row r="107" spans="1:10" s="325" customFormat="1" ht="148.5" customHeight="1" x14ac:dyDescent="0.2">
      <c r="A107" s="360">
        <v>102</v>
      </c>
      <c r="B107" s="324" t="s">
        <v>1900</v>
      </c>
      <c r="C107" s="464"/>
      <c r="D107" s="460" t="s">
        <v>1887</v>
      </c>
      <c r="E107" s="42" t="s">
        <v>1890</v>
      </c>
      <c r="F107" s="466"/>
      <c r="G107" s="473" t="s">
        <v>1893</v>
      </c>
      <c r="H107" s="385" t="s">
        <v>797</v>
      </c>
      <c r="I107" s="385" t="s">
        <v>541</v>
      </c>
      <c r="J107" s="380"/>
    </row>
    <row r="108" spans="1:10" s="325" customFormat="1" ht="92.25" customHeight="1" x14ac:dyDescent="0.2">
      <c r="A108" s="360">
        <v>103</v>
      </c>
      <c r="B108" s="324" t="s">
        <v>1901</v>
      </c>
      <c r="C108" s="464"/>
      <c r="D108" s="460" t="s">
        <v>1887</v>
      </c>
      <c r="E108" s="42" t="s">
        <v>1891</v>
      </c>
      <c r="F108" s="466"/>
      <c r="G108" s="473" t="s">
        <v>1895</v>
      </c>
      <c r="H108" s="385" t="s">
        <v>797</v>
      </c>
      <c r="I108" s="385" t="s">
        <v>541</v>
      </c>
      <c r="J108" s="380"/>
    </row>
    <row r="109" spans="1:10" s="325" customFormat="1" ht="147.75" customHeight="1" x14ac:dyDescent="0.2">
      <c r="A109" s="360">
        <v>104</v>
      </c>
      <c r="B109" s="324" t="s">
        <v>1902</v>
      </c>
      <c r="C109" s="464"/>
      <c r="D109" s="460" t="s">
        <v>1887</v>
      </c>
      <c r="E109" s="42" t="s">
        <v>1888</v>
      </c>
      <c r="F109" s="466"/>
      <c r="G109" s="473" t="s">
        <v>1896</v>
      </c>
      <c r="H109" s="385" t="s">
        <v>797</v>
      </c>
      <c r="I109" s="385" t="s">
        <v>541</v>
      </c>
      <c r="J109" s="380"/>
    </row>
    <row r="110" spans="1:10" s="325" customFormat="1" ht="93" customHeight="1" x14ac:dyDescent="0.2">
      <c r="A110" s="360">
        <v>105</v>
      </c>
      <c r="B110" s="324" t="s">
        <v>1903</v>
      </c>
      <c r="C110" s="464"/>
      <c r="D110" s="460" t="s">
        <v>1887</v>
      </c>
      <c r="E110" s="42" t="s">
        <v>1892</v>
      </c>
      <c r="F110" s="466"/>
      <c r="G110" s="473" t="s">
        <v>1894</v>
      </c>
      <c r="H110" s="385" t="s">
        <v>797</v>
      </c>
      <c r="I110" s="385" t="s">
        <v>541</v>
      </c>
      <c r="J110" s="380"/>
    </row>
    <row r="111" spans="1:10" s="325" customFormat="1" ht="26.25" customHeight="1" x14ac:dyDescent="0.2">
      <c r="A111" s="360">
        <v>106</v>
      </c>
      <c r="B111" s="324" t="s">
        <v>2699</v>
      </c>
      <c r="C111" s="464" t="s">
        <v>2413</v>
      </c>
      <c r="D111" s="463" t="s">
        <v>2410</v>
      </c>
      <c r="E111" s="42" t="s">
        <v>2411</v>
      </c>
      <c r="F111" s="466"/>
      <c r="G111" s="473" t="s">
        <v>2412</v>
      </c>
      <c r="H111" s="385" t="s">
        <v>797</v>
      </c>
      <c r="I111" s="385" t="s">
        <v>962</v>
      </c>
      <c r="J111" s="380">
        <v>460</v>
      </c>
    </row>
    <row r="112" spans="1:10" s="325" customFormat="1" ht="27.75" customHeight="1" x14ac:dyDescent="0.2">
      <c r="A112" s="360">
        <v>107</v>
      </c>
      <c r="B112" s="324" t="s">
        <v>2450</v>
      </c>
      <c r="C112" s="460"/>
      <c r="D112" s="463" t="s">
        <v>2451</v>
      </c>
      <c r="E112" s="42" t="s">
        <v>2583</v>
      </c>
      <c r="F112" s="466"/>
      <c r="G112" s="473" t="s">
        <v>2582</v>
      </c>
      <c r="H112" s="385" t="s">
        <v>1057</v>
      </c>
      <c r="I112" s="385"/>
      <c r="J112" s="380">
        <v>356</v>
      </c>
    </row>
    <row r="113" spans="1:10" s="325" customFormat="1" ht="77.25" customHeight="1" x14ac:dyDescent="0.2">
      <c r="A113" s="360">
        <v>108</v>
      </c>
      <c r="B113" s="324" t="s">
        <v>2521</v>
      </c>
      <c r="C113" s="464" t="s">
        <v>2520</v>
      </c>
      <c r="D113" s="463" t="s">
        <v>2522</v>
      </c>
      <c r="E113" s="42"/>
      <c r="F113" s="466"/>
      <c r="G113" s="473" t="s">
        <v>2523</v>
      </c>
      <c r="H113" s="385" t="s">
        <v>1057</v>
      </c>
      <c r="I113" s="51"/>
      <c r="J113" s="380">
        <v>9</v>
      </c>
    </row>
    <row r="114" spans="1:10" s="325" customFormat="1" ht="76.5" customHeight="1" x14ac:dyDescent="0.2">
      <c r="A114" s="360">
        <v>109</v>
      </c>
      <c r="B114" s="324" t="s">
        <v>2883</v>
      </c>
      <c r="C114" s="460"/>
      <c r="D114" s="463" t="s">
        <v>2884</v>
      </c>
      <c r="E114" s="42"/>
      <c r="F114" s="466"/>
      <c r="G114" s="473" t="s">
        <v>2922</v>
      </c>
      <c r="H114" s="385" t="s">
        <v>1057</v>
      </c>
      <c r="I114" s="53"/>
      <c r="J114" s="380">
        <v>336</v>
      </c>
    </row>
    <row r="115" spans="1:10" s="325" customFormat="1" ht="76.5" customHeight="1" x14ac:dyDescent="0.2">
      <c r="A115" s="360">
        <v>110</v>
      </c>
      <c r="B115" s="324" t="s">
        <v>2897</v>
      </c>
      <c r="C115" s="460"/>
      <c r="D115" s="463" t="s">
        <v>2898</v>
      </c>
      <c r="E115" s="42"/>
      <c r="F115" s="466"/>
      <c r="G115" s="473" t="s">
        <v>2899</v>
      </c>
      <c r="H115" s="385" t="s">
        <v>1057</v>
      </c>
      <c r="I115" s="53"/>
      <c r="J115" s="380">
        <v>1188.5</v>
      </c>
    </row>
    <row r="116" spans="1:10" s="325" customFormat="1" ht="76.5" customHeight="1" x14ac:dyDescent="0.2">
      <c r="A116" s="360">
        <v>111</v>
      </c>
      <c r="B116" s="324" t="s">
        <v>2903</v>
      </c>
      <c r="C116" s="460"/>
      <c r="D116" s="463" t="s">
        <v>2904</v>
      </c>
      <c r="E116" s="42" t="s">
        <v>2905</v>
      </c>
      <c r="F116" s="466"/>
      <c r="G116" s="473" t="s">
        <v>2909</v>
      </c>
      <c r="H116" s="385" t="s">
        <v>1057</v>
      </c>
      <c r="I116" s="53"/>
      <c r="J116" s="380"/>
    </row>
    <row r="117" spans="1:10" s="325" customFormat="1" ht="76.5" customHeight="1" x14ac:dyDescent="0.2">
      <c r="A117" s="360">
        <v>112</v>
      </c>
      <c r="B117" s="324" t="s">
        <v>2987</v>
      </c>
      <c r="C117" s="460"/>
      <c r="D117" s="463" t="s">
        <v>2988</v>
      </c>
      <c r="E117" s="42" t="s">
        <v>3232</v>
      </c>
      <c r="F117" s="466"/>
      <c r="G117" s="473" t="s">
        <v>3051</v>
      </c>
      <c r="H117" s="385" t="s">
        <v>1057</v>
      </c>
      <c r="I117" s="53"/>
      <c r="J117" s="380">
        <v>395.7</v>
      </c>
    </row>
    <row r="118" spans="1:10" s="325" customFormat="1" ht="87" customHeight="1" x14ac:dyDescent="0.2">
      <c r="A118" s="360">
        <v>113</v>
      </c>
      <c r="B118" s="324" t="s">
        <v>2989</v>
      </c>
      <c r="C118" s="460"/>
      <c r="D118" s="463" t="s">
        <v>2990</v>
      </c>
      <c r="E118" s="42" t="s">
        <v>2991</v>
      </c>
      <c r="F118" s="466"/>
      <c r="G118" s="473" t="s">
        <v>3051</v>
      </c>
      <c r="H118" s="385" t="s">
        <v>1057</v>
      </c>
      <c r="I118" s="53"/>
      <c r="J118" s="380">
        <v>349.2</v>
      </c>
    </row>
    <row r="119" spans="1:10" s="325" customFormat="1" ht="370.5" customHeight="1" x14ac:dyDescent="0.2">
      <c r="A119" s="360">
        <v>114</v>
      </c>
      <c r="B119" s="324" t="s">
        <v>2994</v>
      </c>
      <c r="C119" s="460"/>
      <c r="D119" s="463" t="s">
        <v>2993</v>
      </c>
      <c r="E119" s="397" t="s">
        <v>3251</v>
      </c>
      <c r="F119" s="466"/>
      <c r="G119" s="473" t="s">
        <v>2992</v>
      </c>
      <c r="H119" s="385" t="s">
        <v>1057</v>
      </c>
      <c r="I119" s="385"/>
      <c r="J119" s="380"/>
    </row>
    <row r="120" spans="1:10" s="325" customFormat="1" ht="342" customHeight="1" x14ac:dyDescent="0.2">
      <c r="A120" s="360">
        <v>115</v>
      </c>
      <c r="B120" s="324" t="s">
        <v>2995</v>
      </c>
      <c r="C120" s="460"/>
      <c r="D120" s="463" t="s">
        <v>2996</v>
      </c>
      <c r="E120" s="42" t="s">
        <v>3250</v>
      </c>
      <c r="F120" s="466"/>
      <c r="G120" s="473" t="s">
        <v>2997</v>
      </c>
      <c r="H120" s="385" t="s">
        <v>1057</v>
      </c>
      <c r="I120" s="385"/>
      <c r="J120" s="380"/>
    </row>
    <row r="121" spans="1:10" s="325" customFormat="1" ht="43.5" customHeight="1" x14ac:dyDescent="0.2">
      <c r="A121" s="360">
        <v>116</v>
      </c>
      <c r="B121" s="324" t="s">
        <v>3109</v>
      </c>
      <c r="C121" s="460"/>
      <c r="D121" s="463" t="s">
        <v>3110</v>
      </c>
      <c r="E121" s="42" t="s">
        <v>3113</v>
      </c>
      <c r="F121" s="466"/>
      <c r="G121" s="473" t="s">
        <v>3114</v>
      </c>
      <c r="H121" s="385" t="s">
        <v>1610</v>
      </c>
      <c r="I121" s="385" t="s">
        <v>2339</v>
      </c>
      <c r="J121" s="380"/>
    </row>
    <row r="122" spans="1:10" s="325" customFormat="1" ht="36" customHeight="1" x14ac:dyDescent="0.2">
      <c r="A122" s="360">
        <v>117</v>
      </c>
      <c r="B122" s="324" t="s">
        <v>3111</v>
      </c>
      <c r="C122" s="460"/>
      <c r="D122" s="463" t="s">
        <v>3110</v>
      </c>
      <c r="E122" s="42" t="s">
        <v>3115</v>
      </c>
      <c r="F122" s="466"/>
      <c r="G122" s="473" t="s">
        <v>3116</v>
      </c>
      <c r="H122" s="385" t="s">
        <v>1610</v>
      </c>
      <c r="I122" s="385" t="s">
        <v>2346</v>
      </c>
      <c r="J122" s="380"/>
    </row>
    <row r="123" spans="1:10" s="325" customFormat="1" ht="42" customHeight="1" x14ac:dyDescent="0.2">
      <c r="A123" s="360">
        <v>118</v>
      </c>
      <c r="B123" s="324" t="s">
        <v>3112</v>
      </c>
      <c r="C123" s="460"/>
      <c r="D123" s="463" t="s">
        <v>3110</v>
      </c>
      <c r="E123" s="42" t="s">
        <v>3118</v>
      </c>
      <c r="F123" s="466"/>
      <c r="G123" s="473" t="s">
        <v>3117</v>
      </c>
      <c r="H123" s="385" t="s">
        <v>1610</v>
      </c>
      <c r="I123" s="385" t="s">
        <v>2340</v>
      </c>
      <c r="J123" s="380"/>
    </row>
    <row r="124" spans="1:10" s="325" customFormat="1" ht="40.5" customHeight="1" x14ac:dyDescent="0.2">
      <c r="A124" s="360">
        <v>119</v>
      </c>
      <c r="B124" s="324" t="s">
        <v>3119</v>
      </c>
      <c r="C124" s="460"/>
      <c r="D124" s="463" t="s">
        <v>3110</v>
      </c>
      <c r="E124" s="42" t="s">
        <v>3120</v>
      </c>
      <c r="F124" s="466"/>
      <c r="G124" s="473" t="s">
        <v>3121</v>
      </c>
      <c r="H124" s="385" t="s">
        <v>1610</v>
      </c>
      <c r="I124" s="385" t="s">
        <v>2352</v>
      </c>
      <c r="J124" s="380"/>
    </row>
    <row r="125" spans="1:10" s="325" customFormat="1" ht="40.5" customHeight="1" x14ac:dyDescent="0.2">
      <c r="A125" s="360">
        <v>120</v>
      </c>
      <c r="B125" s="324" t="s">
        <v>3122</v>
      </c>
      <c r="C125" s="460"/>
      <c r="D125" s="463" t="s">
        <v>3110</v>
      </c>
      <c r="E125" s="42" t="s">
        <v>3124</v>
      </c>
      <c r="F125" s="466"/>
      <c r="G125" s="473" t="s">
        <v>3123</v>
      </c>
      <c r="H125" s="385" t="s">
        <v>1610</v>
      </c>
      <c r="I125" s="385" t="s">
        <v>2343</v>
      </c>
      <c r="J125" s="380"/>
    </row>
    <row r="126" spans="1:10" s="325" customFormat="1" ht="41.25" customHeight="1" x14ac:dyDescent="0.2">
      <c r="A126" s="360">
        <v>121</v>
      </c>
      <c r="B126" s="324" t="s">
        <v>3125</v>
      </c>
      <c r="C126" s="460"/>
      <c r="D126" s="463" t="s">
        <v>3110</v>
      </c>
      <c r="E126" s="42" t="s">
        <v>3126</v>
      </c>
      <c r="F126" s="466"/>
      <c r="G126" s="473" t="s">
        <v>3127</v>
      </c>
      <c r="H126" s="385" t="s">
        <v>1610</v>
      </c>
      <c r="I126" s="385" t="s">
        <v>1433</v>
      </c>
      <c r="J126" s="380"/>
    </row>
    <row r="127" spans="1:10" s="325" customFormat="1" ht="41.25" customHeight="1" x14ac:dyDescent="0.2">
      <c r="A127" s="360">
        <v>122</v>
      </c>
      <c r="B127" s="324" t="s">
        <v>3128</v>
      </c>
      <c r="C127" s="460"/>
      <c r="D127" s="463" t="s">
        <v>3110</v>
      </c>
      <c r="E127" s="42" t="s">
        <v>3133</v>
      </c>
      <c r="F127" s="466"/>
      <c r="G127" s="473" t="s">
        <v>3130</v>
      </c>
      <c r="H127" s="385" t="s">
        <v>1610</v>
      </c>
      <c r="I127" s="385" t="s">
        <v>2342</v>
      </c>
      <c r="J127" s="380"/>
    </row>
    <row r="128" spans="1:10" s="325" customFormat="1" ht="42" customHeight="1" x14ac:dyDescent="0.2">
      <c r="A128" s="360">
        <v>123</v>
      </c>
      <c r="B128" s="324" t="s">
        <v>3129</v>
      </c>
      <c r="C128" s="460"/>
      <c r="D128" s="463" t="s">
        <v>3110</v>
      </c>
      <c r="E128" s="42" t="s">
        <v>3131</v>
      </c>
      <c r="F128" s="466"/>
      <c r="G128" s="473" t="s">
        <v>3132</v>
      </c>
      <c r="H128" s="385" t="s">
        <v>1610</v>
      </c>
      <c r="I128" s="385" t="s">
        <v>2321</v>
      </c>
      <c r="J128" s="380"/>
    </row>
    <row r="129" spans="1:10" s="325" customFormat="1" ht="77.25" customHeight="1" x14ac:dyDescent="0.2">
      <c r="A129" s="360">
        <v>124</v>
      </c>
      <c r="B129" s="324" t="s">
        <v>3137</v>
      </c>
      <c r="C129" s="460"/>
      <c r="D129" s="479" t="s">
        <v>3134</v>
      </c>
      <c r="E129" s="42" t="s">
        <v>3136</v>
      </c>
      <c r="F129" s="466"/>
      <c r="G129" s="473" t="s">
        <v>3135</v>
      </c>
      <c r="H129" s="385" t="s">
        <v>1057</v>
      </c>
      <c r="I129" s="385"/>
      <c r="J129" s="380">
        <v>385</v>
      </c>
    </row>
    <row r="130" spans="1:10" s="325" customFormat="1" ht="51.75" customHeight="1" x14ac:dyDescent="0.2">
      <c r="A130" s="360">
        <v>125</v>
      </c>
      <c r="B130" s="324" t="s">
        <v>3201</v>
      </c>
      <c r="C130" s="485"/>
      <c r="D130" s="460" t="s">
        <v>3204</v>
      </c>
      <c r="E130" s="42" t="s">
        <v>3234</v>
      </c>
      <c r="F130" s="466"/>
      <c r="G130" s="473"/>
      <c r="H130" s="385" t="s">
        <v>797</v>
      </c>
      <c r="I130" s="51" t="s">
        <v>962</v>
      </c>
      <c r="J130" s="380"/>
    </row>
    <row r="131" spans="1:10" s="325" customFormat="1" ht="63" customHeight="1" x14ac:dyDescent="0.2">
      <c r="A131" s="360">
        <v>126</v>
      </c>
      <c r="B131" s="324" t="s">
        <v>3202</v>
      </c>
      <c r="C131" s="485"/>
      <c r="D131" s="460" t="s">
        <v>3205</v>
      </c>
      <c r="E131" s="42" t="s">
        <v>3235</v>
      </c>
      <c r="F131" s="466"/>
      <c r="G131" s="473"/>
      <c r="H131" s="385" t="s">
        <v>797</v>
      </c>
      <c r="I131" s="51" t="s">
        <v>962</v>
      </c>
      <c r="J131" s="380"/>
    </row>
    <row r="132" spans="1:10" s="325" customFormat="1" ht="52.5" customHeight="1" x14ac:dyDescent="0.2">
      <c r="A132" s="360">
        <v>127</v>
      </c>
      <c r="B132" s="324" t="s">
        <v>3203</v>
      </c>
      <c r="C132" s="485"/>
      <c r="D132" s="460" t="s">
        <v>3206</v>
      </c>
      <c r="E132" s="42" t="s">
        <v>3236</v>
      </c>
      <c r="F132" s="466"/>
      <c r="G132" s="473"/>
      <c r="H132" s="385" t="s">
        <v>797</v>
      </c>
      <c r="I132" s="51" t="s">
        <v>962</v>
      </c>
      <c r="J132" s="380"/>
    </row>
    <row r="133" spans="1:10" s="325" customFormat="1" ht="69" customHeight="1" x14ac:dyDescent="0.2">
      <c r="A133" s="360">
        <v>128</v>
      </c>
      <c r="B133" s="324" t="s">
        <v>3254</v>
      </c>
      <c r="C133" s="460"/>
      <c r="D133" s="460" t="s">
        <v>3252</v>
      </c>
      <c r="E133" s="42" t="s">
        <v>3253</v>
      </c>
      <c r="F133" s="466"/>
      <c r="G133" s="473"/>
      <c r="H133" s="385" t="s">
        <v>1057</v>
      </c>
      <c r="I133" s="53"/>
      <c r="J133" s="380">
        <v>360</v>
      </c>
    </row>
    <row r="134" spans="1:10" s="325" customFormat="1" ht="60" customHeight="1" x14ac:dyDescent="0.2">
      <c r="A134" s="360">
        <v>129</v>
      </c>
      <c r="B134" s="324" t="s">
        <v>3255</v>
      </c>
      <c r="C134" s="460"/>
      <c r="D134" s="460" t="s">
        <v>3256</v>
      </c>
      <c r="E134" s="42" t="s">
        <v>3257</v>
      </c>
      <c r="F134" s="466"/>
      <c r="G134" s="473"/>
      <c r="H134" s="385" t="s">
        <v>1057</v>
      </c>
      <c r="I134" s="53"/>
      <c r="J134" s="380">
        <v>1331.2</v>
      </c>
    </row>
    <row r="135" spans="1:10" s="325" customFormat="1" ht="83.25" customHeight="1" x14ac:dyDescent="0.2">
      <c r="A135" s="360">
        <v>130</v>
      </c>
      <c r="B135" s="324" t="s">
        <v>3258</v>
      </c>
      <c r="C135" s="460"/>
      <c r="D135" s="460" t="s">
        <v>3259</v>
      </c>
      <c r="E135" s="42" t="s">
        <v>3260</v>
      </c>
      <c r="F135" s="466"/>
      <c r="G135" s="473"/>
      <c r="H135" s="385" t="s">
        <v>1057</v>
      </c>
      <c r="I135" s="53"/>
      <c r="J135" s="380">
        <v>1159.2</v>
      </c>
    </row>
    <row r="136" spans="1:10" s="325" customFormat="1" ht="55.5" customHeight="1" x14ac:dyDescent="0.2">
      <c r="A136" s="360">
        <v>131</v>
      </c>
      <c r="B136" s="324" t="s">
        <v>3261</v>
      </c>
      <c r="C136" s="460"/>
      <c r="D136" s="460" t="s">
        <v>3264</v>
      </c>
      <c r="E136" s="42" t="s">
        <v>3262</v>
      </c>
      <c r="F136" s="466"/>
      <c r="G136" s="385"/>
      <c r="H136" s="385" t="s">
        <v>1057</v>
      </c>
      <c r="I136" s="53"/>
      <c r="J136" s="380"/>
    </row>
    <row r="137" spans="1:10" s="325" customFormat="1" ht="365.25" customHeight="1" x14ac:dyDescent="0.2">
      <c r="A137" s="360">
        <v>132</v>
      </c>
      <c r="B137" s="324" t="s">
        <v>3263</v>
      </c>
      <c r="C137" s="460"/>
      <c r="D137" s="460" t="s">
        <v>3265</v>
      </c>
      <c r="E137" s="397" t="s">
        <v>3266</v>
      </c>
      <c r="F137" s="466"/>
      <c r="G137" s="385"/>
      <c r="H137" s="385" t="s">
        <v>1057</v>
      </c>
      <c r="I137" s="53"/>
      <c r="J137" s="380"/>
    </row>
    <row r="138" spans="1:10" s="326" customFormat="1" ht="11.25" x14ac:dyDescent="0.2">
      <c r="A138" s="27"/>
      <c r="B138" s="27"/>
      <c r="C138" s="121"/>
      <c r="E138" s="27"/>
      <c r="F138" s="148"/>
      <c r="G138" s="121"/>
      <c r="H138" s="27"/>
      <c r="I138" s="121"/>
    </row>
    <row r="139" spans="1:10" s="326" customFormat="1" ht="11.25" x14ac:dyDescent="0.2">
      <c r="A139" s="27"/>
      <c r="B139" s="27"/>
      <c r="C139" s="121"/>
      <c r="E139" s="27"/>
      <c r="F139" s="148"/>
      <c r="G139" s="121"/>
      <c r="H139" s="27"/>
      <c r="I139" s="121"/>
    </row>
    <row r="140" spans="1:10" s="326" customFormat="1" ht="11.25" x14ac:dyDescent="0.2">
      <c r="A140" s="27"/>
      <c r="B140" s="27"/>
      <c r="C140" s="121"/>
      <c r="E140" s="27"/>
      <c r="F140" s="148"/>
      <c r="G140" s="121"/>
      <c r="H140" s="27"/>
      <c r="I140" s="121"/>
    </row>
    <row r="141" spans="1:10" s="326" customFormat="1" ht="11.25" x14ac:dyDescent="0.2">
      <c r="A141" s="27"/>
      <c r="B141" s="27"/>
      <c r="C141" s="121"/>
      <c r="E141" s="27"/>
      <c r="F141" s="148"/>
      <c r="G141" s="121"/>
      <c r="H141" s="27"/>
      <c r="I141" s="121"/>
    </row>
    <row r="142" spans="1:10" s="326" customFormat="1" ht="11.25" x14ac:dyDescent="0.2">
      <c r="A142" s="27"/>
      <c r="B142" s="27"/>
      <c r="C142" s="121"/>
      <c r="E142" s="27"/>
      <c r="F142" s="148"/>
      <c r="G142" s="121"/>
      <c r="H142" s="27"/>
      <c r="I142" s="121"/>
    </row>
    <row r="143" spans="1:10" s="326" customFormat="1" ht="11.25" x14ac:dyDescent="0.2">
      <c r="A143" s="27"/>
      <c r="B143" s="27"/>
      <c r="C143" s="121"/>
      <c r="E143" s="27"/>
      <c r="F143" s="148"/>
      <c r="G143" s="121"/>
      <c r="H143" s="27"/>
      <c r="I143" s="121"/>
    </row>
    <row r="144" spans="1:10" s="326" customFormat="1" ht="11.25" x14ac:dyDescent="0.2">
      <c r="A144" s="27"/>
      <c r="B144" s="27"/>
      <c r="C144" s="121"/>
      <c r="E144" s="27"/>
      <c r="F144" s="148"/>
      <c r="G144" s="121"/>
      <c r="H144" s="27"/>
      <c r="I144" s="121"/>
    </row>
    <row r="145" spans="1:9" s="326" customFormat="1" ht="11.25" x14ac:dyDescent="0.2">
      <c r="A145" s="27"/>
      <c r="B145" s="27"/>
      <c r="C145" s="121"/>
      <c r="E145" s="27"/>
      <c r="F145" s="148"/>
      <c r="G145" s="121"/>
      <c r="H145" s="27"/>
      <c r="I145" s="121"/>
    </row>
    <row r="146" spans="1:9" s="326" customFormat="1" ht="11.25" x14ac:dyDescent="0.2">
      <c r="A146" s="27"/>
      <c r="B146" s="27"/>
      <c r="C146" s="121"/>
      <c r="E146" s="27"/>
      <c r="F146" s="148"/>
      <c r="G146" s="121"/>
      <c r="H146" s="27"/>
      <c r="I146" s="121"/>
    </row>
    <row r="147" spans="1:9" s="326" customFormat="1" ht="11.25" x14ac:dyDescent="0.2">
      <c r="A147" s="27"/>
      <c r="B147" s="27"/>
      <c r="C147" s="121"/>
      <c r="E147" s="27"/>
      <c r="F147" s="148"/>
      <c r="G147" s="121"/>
      <c r="H147" s="27"/>
      <c r="I147" s="121"/>
    </row>
    <row r="148" spans="1:9" s="326" customFormat="1" ht="11.25" x14ac:dyDescent="0.2">
      <c r="A148" s="27"/>
      <c r="B148" s="27"/>
      <c r="C148" s="121"/>
      <c r="E148" s="27"/>
      <c r="F148" s="148"/>
      <c r="G148" s="121"/>
      <c r="H148" s="27"/>
      <c r="I148" s="121"/>
    </row>
    <row r="149" spans="1:9" s="326" customFormat="1" ht="11.25" x14ac:dyDescent="0.2">
      <c r="A149" s="27"/>
      <c r="B149" s="27"/>
      <c r="C149" s="121"/>
      <c r="E149" s="27"/>
      <c r="F149" s="148"/>
      <c r="G149" s="121"/>
      <c r="H149" s="27"/>
      <c r="I149" s="121"/>
    </row>
    <row r="150" spans="1:9" s="326" customFormat="1" ht="11.25" x14ac:dyDescent="0.2">
      <c r="A150" s="27"/>
      <c r="B150" s="27"/>
      <c r="C150" s="121"/>
      <c r="E150" s="27"/>
      <c r="F150" s="148"/>
      <c r="G150" s="121"/>
      <c r="H150" s="27"/>
      <c r="I150" s="121"/>
    </row>
    <row r="151" spans="1:9" s="326" customFormat="1" ht="11.25" x14ac:dyDescent="0.2">
      <c r="A151" s="27"/>
      <c r="B151" s="27"/>
      <c r="C151" s="121"/>
      <c r="E151" s="27"/>
      <c r="F151" s="148"/>
      <c r="G151" s="121"/>
      <c r="H151" s="27"/>
      <c r="I151" s="121"/>
    </row>
    <row r="152" spans="1:9" s="326" customFormat="1" ht="11.25" x14ac:dyDescent="0.2">
      <c r="A152" s="27"/>
      <c r="B152" s="27"/>
      <c r="C152" s="121"/>
      <c r="E152" s="27"/>
      <c r="F152" s="148"/>
      <c r="G152" s="121"/>
      <c r="H152" s="27"/>
      <c r="I152" s="121"/>
    </row>
    <row r="153" spans="1:9" s="326" customFormat="1" ht="11.25" x14ac:dyDescent="0.2">
      <c r="A153" s="27"/>
      <c r="B153" s="27"/>
      <c r="C153" s="121"/>
      <c r="E153" s="27"/>
      <c r="F153" s="148"/>
      <c r="G153" s="121"/>
      <c r="H153" s="27"/>
      <c r="I153" s="121"/>
    </row>
    <row r="154" spans="1:9" s="326" customFormat="1" ht="11.25" x14ac:dyDescent="0.2">
      <c r="A154" s="27"/>
      <c r="B154" s="27"/>
      <c r="C154" s="121"/>
      <c r="E154" s="27"/>
      <c r="F154" s="148"/>
      <c r="G154" s="121"/>
      <c r="H154" s="27"/>
      <c r="I154" s="121"/>
    </row>
    <row r="155" spans="1:9" s="326" customFormat="1" ht="11.25" x14ac:dyDescent="0.2">
      <c r="A155" s="27"/>
      <c r="B155" s="27"/>
      <c r="C155" s="121"/>
      <c r="E155" s="27"/>
      <c r="F155" s="148"/>
      <c r="G155" s="121"/>
      <c r="H155" s="27"/>
      <c r="I155" s="121"/>
    </row>
    <row r="156" spans="1:9" s="326" customFormat="1" ht="11.25" x14ac:dyDescent="0.2">
      <c r="A156" s="27"/>
      <c r="B156" s="27"/>
      <c r="C156" s="121"/>
      <c r="E156" s="27"/>
      <c r="F156" s="148"/>
      <c r="G156" s="121"/>
      <c r="H156" s="27"/>
      <c r="I156" s="121"/>
    </row>
    <row r="157" spans="1:9" s="326" customFormat="1" ht="11.25" x14ac:dyDescent="0.2">
      <c r="A157" s="27"/>
      <c r="B157" s="27"/>
      <c r="C157" s="121"/>
      <c r="E157" s="27"/>
      <c r="F157" s="148"/>
      <c r="G157" s="121"/>
      <c r="H157" s="27"/>
      <c r="I157" s="121"/>
    </row>
    <row r="158" spans="1:9" s="326" customFormat="1" ht="11.25" x14ac:dyDescent="0.2">
      <c r="A158" s="27"/>
      <c r="B158" s="27"/>
      <c r="C158" s="121"/>
      <c r="E158" s="27"/>
      <c r="F158" s="148"/>
      <c r="G158" s="121"/>
      <c r="H158" s="27"/>
      <c r="I158" s="121"/>
    </row>
    <row r="159" spans="1:9" s="326" customFormat="1" ht="11.25" x14ac:dyDescent="0.2">
      <c r="A159" s="27"/>
      <c r="B159" s="27"/>
      <c r="C159" s="121"/>
      <c r="E159" s="27"/>
      <c r="F159" s="148"/>
      <c r="G159" s="121"/>
      <c r="H159" s="27"/>
      <c r="I159" s="121"/>
    </row>
    <row r="160" spans="1:9" s="326" customFormat="1" ht="11.25" x14ac:dyDescent="0.2">
      <c r="A160" s="27"/>
      <c r="B160" s="27"/>
      <c r="C160" s="121"/>
      <c r="E160" s="27"/>
      <c r="F160" s="148"/>
      <c r="G160" s="121"/>
      <c r="H160" s="27"/>
      <c r="I160" s="121"/>
    </row>
    <row r="161" spans="1:9" s="326" customFormat="1" ht="11.25" x14ac:dyDescent="0.2">
      <c r="A161" s="27"/>
      <c r="B161" s="27"/>
      <c r="C161" s="121"/>
      <c r="E161" s="27"/>
      <c r="F161" s="148"/>
      <c r="G161" s="121"/>
      <c r="H161" s="27"/>
      <c r="I161" s="121"/>
    </row>
    <row r="162" spans="1:9" s="326" customFormat="1" ht="11.25" x14ac:dyDescent="0.2">
      <c r="A162" s="27"/>
      <c r="B162" s="27"/>
      <c r="C162" s="121"/>
      <c r="E162" s="27"/>
      <c r="F162" s="148"/>
      <c r="G162" s="121"/>
      <c r="H162" s="27"/>
      <c r="I162" s="121"/>
    </row>
    <row r="163" spans="1:9" s="326" customFormat="1" ht="11.25" x14ac:dyDescent="0.2">
      <c r="A163" s="27"/>
      <c r="B163" s="27"/>
      <c r="C163" s="121"/>
      <c r="E163" s="27"/>
      <c r="F163" s="148"/>
      <c r="G163" s="121"/>
      <c r="H163" s="27"/>
      <c r="I163" s="121"/>
    </row>
    <row r="164" spans="1:9" s="326" customFormat="1" ht="11.25" x14ac:dyDescent="0.2">
      <c r="A164" s="27"/>
      <c r="B164" s="27"/>
      <c r="C164" s="121"/>
      <c r="E164" s="27"/>
      <c r="F164" s="148"/>
      <c r="G164" s="121"/>
      <c r="H164" s="27"/>
      <c r="I164" s="121"/>
    </row>
    <row r="165" spans="1:9" s="326" customFormat="1" ht="11.25" x14ac:dyDescent="0.2">
      <c r="A165" s="27"/>
      <c r="B165" s="27"/>
      <c r="C165" s="121"/>
      <c r="E165" s="27"/>
      <c r="F165" s="148"/>
      <c r="G165" s="121"/>
      <c r="H165" s="27"/>
      <c r="I165" s="121"/>
    </row>
    <row r="166" spans="1:9" s="326" customFormat="1" ht="11.25" x14ac:dyDescent="0.2">
      <c r="A166" s="27"/>
      <c r="B166" s="27"/>
      <c r="C166" s="121"/>
      <c r="E166" s="27"/>
      <c r="F166" s="148"/>
      <c r="G166" s="121"/>
      <c r="H166" s="27"/>
      <c r="I166" s="121"/>
    </row>
    <row r="167" spans="1:9" s="326" customFormat="1" ht="11.25" x14ac:dyDescent="0.2">
      <c r="A167" s="27"/>
      <c r="B167" s="27"/>
      <c r="C167" s="121"/>
      <c r="E167" s="27"/>
      <c r="F167" s="148"/>
      <c r="G167" s="121"/>
      <c r="H167" s="27"/>
      <c r="I167" s="121"/>
    </row>
    <row r="168" spans="1:9" s="326" customFormat="1" ht="11.25" x14ac:dyDescent="0.2">
      <c r="A168" s="27"/>
      <c r="B168" s="27"/>
      <c r="C168" s="121"/>
      <c r="E168" s="27"/>
      <c r="F168" s="148"/>
      <c r="G168" s="121"/>
      <c r="H168" s="27"/>
      <c r="I168" s="121"/>
    </row>
    <row r="169" spans="1:9" s="326" customFormat="1" ht="11.25" x14ac:dyDescent="0.2">
      <c r="A169" s="27"/>
      <c r="B169" s="27"/>
      <c r="C169" s="121"/>
      <c r="E169" s="27"/>
      <c r="F169" s="148"/>
      <c r="G169" s="121"/>
      <c r="H169" s="27"/>
      <c r="I169" s="121"/>
    </row>
    <row r="170" spans="1:9" s="326" customFormat="1" ht="11.25" x14ac:dyDescent="0.2">
      <c r="A170" s="27"/>
      <c r="B170" s="27"/>
      <c r="C170" s="121"/>
      <c r="E170" s="27"/>
      <c r="F170" s="148"/>
      <c r="G170" s="121"/>
      <c r="H170" s="27"/>
      <c r="I170" s="121"/>
    </row>
    <row r="171" spans="1:9" s="326" customFormat="1" ht="11.25" x14ac:dyDescent="0.2">
      <c r="A171" s="27"/>
      <c r="B171" s="27"/>
      <c r="C171" s="121"/>
      <c r="E171" s="27"/>
      <c r="F171" s="148"/>
      <c r="G171" s="121"/>
      <c r="H171" s="27"/>
      <c r="I171" s="121"/>
    </row>
    <row r="172" spans="1:9" s="326" customFormat="1" ht="11.25" x14ac:dyDescent="0.2">
      <c r="A172" s="27"/>
      <c r="B172" s="27"/>
      <c r="C172" s="121"/>
      <c r="E172" s="27"/>
      <c r="F172" s="148"/>
      <c r="G172" s="121"/>
      <c r="H172" s="27"/>
      <c r="I172" s="121"/>
    </row>
    <row r="173" spans="1:9" s="326" customFormat="1" ht="11.25" x14ac:dyDescent="0.2">
      <c r="A173" s="27"/>
      <c r="B173" s="27"/>
      <c r="C173" s="121"/>
      <c r="E173" s="27"/>
      <c r="F173" s="148"/>
      <c r="G173" s="121"/>
      <c r="H173" s="27"/>
      <c r="I173" s="121"/>
    </row>
    <row r="174" spans="1:9" s="326" customFormat="1" ht="11.25" x14ac:dyDescent="0.2">
      <c r="A174" s="27"/>
      <c r="B174" s="27"/>
      <c r="C174" s="121"/>
      <c r="E174" s="27"/>
      <c r="F174" s="148"/>
      <c r="G174" s="121"/>
      <c r="H174" s="27"/>
      <c r="I174" s="121"/>
    </row>
  </sheetData>
  <autoFilter ref="A4:AO137"/>
  <mergeCells count="4">
    <mergeCell ref="F3:F4"/>
    <mergeCell ref="H3:H4"/>
    <mergeCell ref="J3:J4"/>
    <mergeCell ref="A1:C1"/>
  </mergeCells>
  <phoneticPr fontId="2" type="noConversion"/>
  <pageMargins left="0" right="0" top="1.1811023622047245" bottom="0" header="0.31496062992125984" footer="0.2362204724409449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159"/>
  <sheetViews>
    <sheetView zoomScale="110" zoomScaleNormal="110" workbookViewId="0">
      <pane ySplit="5" topLeftCell="A6" activePane="bottomLeft" state="frozen"/>
      <selection activeCell="F333" sqref="F333"/>
      <selection pane="bottomLeft" activeCell="A3" sqref="A3:XFD5"/>
    </sheetView>
  </sheetViews>
  <sheetFormatPr defaultRowHeight="12.75" x14ac:dyDescent="0.2"/>
  <cols>
    <col min="1" max="1" width="5" style="5" customWidth="1"/>
    <col min="2" max="2" width="8.42578125" style="4" customWidth="1"/>
    <col min="3" max="3" width="17.5703125" style="7" customWidth="1"/>
    <col min="4" max="4" width="16.42578125" style="399" customWidth="1"/>
    <col min="5" max="5" width="18.85546875" style="5" customWidth="1"/>
    <col min="6" max="6" width="28" style="400" customWidth="1"/>
    <col min="7" max="7" width="12" style="400" customWidth="1"/>
    <col min="8" max="8" width="13.5703125" style="402" customWidth="1"/>
    <col min="9" max="9" width="14.7109375" style="402" customWidth="1"/>
    <col min="10" max="10" width="17" style="9" customWidth="1"/>
    <col min="11" max="16384" width="9.140625" style="3"/>
  </cols>
  <sheetData>
    <row r="1" spans="1:15" ht="17.25" customHeight="1" x14ac:dyDescent="0.2">
      <c r="A1" s="678" t="s">
        <v>1232</v>
      </c>
      <c r="B1" s="678"/>
      <c r="C1" s="678"/>
      <c r="D1" s="391"/>
    </row>
    <row r="2" spans="1:15" s="8" customFormat="1" ht="17.25" customHeight="1" x14ac:dyDescent="0.2">
      <c r="A2" s="25" t="s">
        <v>352</v>
      </c>
      <c r="B2" s="25"/>
      <c r="C2" s="398"/>
      <c r="D2" s="398"/>
      <c r="E2" s="5"/>
      <c r="F2" s="400"/>
      <c r="G2" s="401"/>
      <c r="H2" s="403"/>
      <c r="I2" s="402"/>
      <c r="J2" s="10"/>
    </row>
    <row r="3" spans="1:15" s="477" customFormat="1" ht="40.5" customHeight="1" x14ac:dyDescent="0.2">
      <c r="A3" s="480" t="s">
        <v>1533</v>
      </c>
      <c r="B3" s="480" t="s">
        <v>582</v>
      </c>
      <c r="C3" s="480" t="s">
        <v>1156</v>
      </c>
      <c r="D3" s="480" t="s">
        <v>241</v>
      </c>
      <c r="E3" s="480" t="s">
        <v>1331</v>
      </c>
      <c r="F3" s="617" t="s">
        <v>3338</v>
      </c>
      <c r="G3" s="478" t="s">
        <v>91</v>
      </c>
      <c r="H3" s="480" t="s">
        <v>762</v>
      </c>
      <c r="I3" s="611" t="s">
        <v>3351</v>
      </c>
      <c r="J3" s="617" t="s">
        <v>827</v>
      </c>
    </row>
    <row r="4" spans="1:15" s="477" customFormat="1" ht="24.75" customHeight="1" x14ac:dyDescent="0.2">
      <c r="A4" s="474"/>
      <c r="B4" s="481"/>
      <c r="C4" s="474"/>
      <c r="D4" s="481"/>
      <c r="E4" s="481"/>
      <c r="F4" s="617"/>
      <c r="G4" s="481"/>
      <c r="H4" s="481"/>
      <c r="I4" s="612"/>
      <c r="J4" s="617"/>
    </row>
    <row r="5" spans="1:15" s="95" customFormat="1" ht="12" x14ac:dyDescent="0.2">
      <c r="A5" s="438">
        <v>1</v>
      </c>
      <c r="B5" s="438">
        <v>2</v>
      </c>
      <c r="C5" s="438">
        <v>3</v>
      </c>
      <c r="D5" s="438">
        <v>4</v>
      </c>
      <c r="E5" s="438">
        <v>5</v>
      </c>
      <c r="F5" s="438">
        <v>6</v>
      </c>
      <c r="G5" s="438">
        <v>7</v>
      </c>
      <c r="H5" s="438">
        <v>8</v>
      </c>
      <c r="I5" s="438">
        <v>9</v>
      </c>
      <c r="J5" s="438">
        <v>10</v>
      </c>
    </row>
    <row r="6" spans="1:15" s="71" customFormat="1" ht="88.5" customHeight="1" x14ac:dyDescent="0.2">
      <c r="A6" s="456">
        <v>1</v>
      </c>
      <c r="B6" s="125" t="s">
        <v>930</v>
      </c>
      <c r="C6" s="459"/>
      <c r="D6" s="458" t="s">
        <v>613</v>
      </c>
      <c r="E6" s="458" t="s">
        <v>800</v>
      </c>
      <c r="F6" s="461" t="s">
        <v>3373</v>
      </c>
      <c r="G6" s="458" t="s">
        <v>521</v>
      </c>
      <c r="H6" s="459" t="s">
        <v>1610</v>
      </c>
      <c r="I6" s="459" t="s">
        <v>2575</v>
      </c>
      <c r="J6" s="459"/>
    </row>
    <row r="7" spans="1:15" s="322" customFormat="1" ht="88.5" customHeight="1" x14ac:dyDescent="0.2">
      <c r="A7" s="455">
        <v>2</v>
      </c>
      <c r="B7" s="455" t="s">
        <v>633</v>
      </c>
      <c r="C7" s="464"/>
      <c r="D7" s="460" t="s">
        <v>4</v>
      </c>
      <c r="E7" s="460" t="s">
        <v>1066</v>
      </c>
      <c r="F7" s="461" t="s">
        <v>3373</v>
      </c>
      <c r="G7" s="460" t="s">
        <v>2305</v>
      </c>
      <c r="H7" s="464" t="s">
        <v>797</v>
      </c>
      <c r="I7" s="464" t="s">
        <v>541</v>
      </c>
      <c r="J7" s="464"/>
      <c r="K7" s="626"/>
      <c r="L7" s="626"/>
      <c r="M7" s="626"/>
      <c r="N7" s="96"/>
      <c r="O7" s="97"/>
    </row>
    <row r="8" spans="1:15" s="150" customFormat="1" ht="77.25" customHeight="1" x14ac:dyDescent="0.2">
      <c r="A8" s="456">
        <v>3</v>
      </c>
      <c r="B8" s="455" t="s">
        <v>350</v>
      </c>
      <c r="C8" s="460"/>
      <c r="D8" s="460" t="s">
        <v>107</v>
      </c>
      <c r="E8" s="460" t="s">
        <v>1251</v>
      </c>
      <c r="F8" s="461" t="s">
        <v>3373</v>
      </c>
      <c r="G8" s="463" t="s">
        <v>807</v>
      </c>
      <c r="H8" s="464" t="s">
        <v>999</v>
      </c>
      <c r="I8" s="464" t="s">
        <v>962</v>
      </c>
      <c r="J8" s="471">
        <v>9</v>
      </c>
    </row>
    <row r="9" spans="1:15" s="154" customFormat="1" ht="129.75" customHeight="1" x14ac:dyDescent="0.2">
      <c r="A9" s="456">
        <v>4</v>
      </c>
      <c r="B9" s="455" t="s">
        <v>661</v>
      </c>
      <c r="C9" s="464"/>
      <c r="D9" s="460" t="s">
        <v>134</v>
      </c>
      <c r="E9" s="460" t="s">
        <v>1587</v>
      </c>
      <c r="F9" s="461" t="s">
        <v>3373</v>
      </c>
      <c r="G9" s="460" t="s">
        <v>445</v>
      </c>
      <c r="H9" s="464" t="s">
        <v>999</v>
      </c>
      <c r="I9" s="464" t="s">
        <v>962</v>
      </c>
      <c r="J9" s="471"/>
    </row>
    <row r="10" spans="1:15" s="150" customFormat="1" ht="78" customHeight="1" x14ac:dyDescent="0.2">
      <c r="A10" s="456">
        <v>5</v>
      </c>
      <c r="B10" s="455" t="s">
        <v>958</v>
      </c>
      <c r="C10" s="460"/>
      <c r="D10" s="460" t="s">
        <v>865</v>
      </c>
      <c r="E10" s="460" t="s">
        <v>2797</v>
      </c>
      <c r="F10" s="461" t="s">
        <v>3373</v>
      </c>
      <c r="G10" s="460" t="s">
        <v>1362</v>
      </c>
      <c r="H10" s="464" t="s">
        <v>999</v>
      </c>
      <c r="I10" s="464" t="s">
        <v>962</v>
      </c>
      <c r="J10" s="471"/>
    </row>
    <row r="11" spans="1:15" s="265" customFormat="1" ht="65.25" customHeight="1" x14ac:dyDescent="0.2">
      <c r="A11" s="455">
        <v>6</v>
      </c>
      <c r="B11" s="455" t="s">
        <v>1106</v>
      </c>
      <c r="C11" s="464"/>
      <c r="D11" s="460" t="s">
        <v>308</v>
      </c>
      <c r="E11" s="460" t="s">
        <v>1588</v>
      </c>
      <c r="F11" s="461" t="s">
        <v>3374</v>
      </c>
      <c r="G11" s="460" t="s">
        <v>1097</v>
      </c>
      <c r="H11" s="464" t="s">
        <v>1057</v>
      </c>
      <c r="I11" s="464" t="s">
        <v>1456</v>
      </c>
      <c r="J11" s="455"/>
    </row>
    <row r="12" spans="1:15" s="265" customFormat="1" ht="39" customHeight="1" x14ac:dyDescent="0.2">
      <c r="A12" s="455">
        <v>7</v>
      </c>
      <c r="B12" s="455" t="s">
        <v>1107</v>
      </c>
      <c r="C12" s="464"/>
      <c r="D12" s="460" t="s">
        <v>308</v>
      </c>
      <c r="E12" s="460" t="s">
        <v>1589</v>
      </c>
      <c r="F12" s="461" t="s">
        <v>3374</v>
      </c>
      <c r="G12" s="460" t="s">
        <v>223</v>
      </c>
      <c r="H12" s="464" t="s">
        <v>1057</v>
      </c>
      <c r="I12" s="464" t="s">
        <v>1456</v>
      </c>
      <c r="J12" s="455"/>
    </row>
    <row r="13" spans="1:15" s="71" customFormat="1" ht="103.5" customHeight="1" x14ac:dyDescent="0.2">
      <c r="A13" s="456">
        <v>8</v>
      </c>
      <c r="B13" s="456" t="s">
        <v>954</v>
      </c>
      <c r="C13" s="457"/>
      <c r="D13" s="461" t="s">
        <v>813</v>
      </c>
      <c r="E13" s="461" t="s">
        <v>353</v>
      </c>
      <c r="F13" s="461" t="s">
        <v>3374</v>
      </c>
      <c r="G13" s="461" t="s">
        <v>1144</v>
      </c>
      <c r="H13" s="457" t="s">
        <v>797</v>
      </c>
      <c r="I13" s="457" t="s">
        <v>962</v>
      </c>
      <c r="J13" s="456"/>
    </row>
    <row r="14" spans="1:15" s="71" customFormat="1" ht="31.5" customHeight="1" x14ac:dyDescent="0.2">
      <c r="A14" s="456">
        <v>9</v>
      </c>
      <c r="B14" s="456" t="s">
        <v>956</v>
      </c>
      <c r="C14" s="461"/>
      <c r="D14" s="461" t="s">
        <v>1065</v>
      </c>
      <c r="E14" s="461" t="s">
        <v>955</v>
      </c>
      <c r="F14" s="461" t="s">
        <v>3374</v>
      </c>
      <c r="G14" s="468" t="s">
        <v>807</v>
      </c>
      <c r="H14" s="457" t="s">
        <v>797</v>
      </c>
      <c r="I14" s="457" t="s">
        <v>962</v>
      </c>
      <c r="J14" s="456"/>
    </row>
    <row r="15" spans="1:15" s="71" customFormat="1" ht="33" customHeight="1" x14ac:dyDescent="0.2">
      <c r="A15" s="456">
        <v>10</v>
      </c>
      <c r="B15" s="456" t="s">
        <v>957</v>
      </c>
      <c r="C15" s="461"/>
      <c r="D15" s="461" t="s">
        <v>890</v>
      </c>
      <c r="E15" s="461" t="s">
        <v>581</v>
      </c>
      <c r="F15" s="461" t="s">
        <v>3374</v>
      </c>
      <c r="G15" s="468" t="s">
        <v>807</v>
      </c>
      <c r="H15" s="457" t="s">
        <v>797</v>
      </c>
      <c r="I15" s="457" t="s">
        <v>962</v>
      </c>
      <c r="J15" s="456"/>
    </row>
    <row r="16" spans="1:15" s="150" customFormat="1" ht="115.5" customHeight="1" x14ac:dyDescent="0.2">
      <c r="A16" s="456">
        <v>11</v>
      </c>
      <c r="B16" s="465" t="s">
        <v>351</v>
      </c>
      <c r="C16" s="464"/>
      <c r="D16" s="488" t="s">
        <v>180</v>
      </c>
      <c r="E16" s="460" t="s">
        <v>288</v>
      </c>
      <c r="F16" s="461" t="s">
        <v>3374</v>
      </c>
      <c r="G16" s="463" t="s">
        <v>807</v>
      </c>
      <c r="H16" s="464" t="s">
        <v>999</v>
      </c>
      <c r="I16" s="464" t="s">
        <v>962</v>
      </c>
      <c r="J16" s="47">
        <v>9</v>
      </c>
    </row>
    <row r="17" spans="1:10" s="176" customFormat="1" ht="39" customHeight="1" x14ac:dyDescent="0.2">
      <c r="A17" s="456">
        <v>12</v>
      </c>
      <c r="B17" s="455" t="s">
        <v>293</v>
      </c>
      <c r="C17" s="464"/>
      <c r="D17" s="488" t="s">
        <v>2350</v>
      </c>
      <c r="E17" s="460" t="s">
        <v>1105</v>
      </c>
      <c r="F17" s="461" t="s">
        <v>3374</v>
      </c>
      <c r="G17" s="460" t="s">
        <v>749</v>
      </c>
      <c r="H17" s="464" t="s">
        <v>999</v>
      </c>
      <c r="I17" s="464" t="s">
        <v>962</v>
      </c>
      <c r="J17" s="47"/>
    </row>
    <row r="18" spans="1:10" s="278" customFormat="1" ht="39" customHeight="1" x14ac:dyDescent="0.2">
      <c r="A18" s="455">
        <v>13</v>
      </c>
      <c r="B18" s="455" t="s">
        <v>1464</v>
      </c>
      <c r="C18" s="464"/>
      <c r="D18" s="460" t="s">
        <v>5</v>
      </c>
      <c r="E18" s="463" t="s">
        <v>1234</v>
      </c>
      <c r="F18" s="461" t="s">
        <v>3373</v>
      </c>
      <c r="G18" s="460" t="s">
        <v>1016</v>
      </c>
      <c r="H18" s="464" t="s">
        <v>797</v>
      </c>
      <c r="I18" s="464" t="s">
        <v>541</v>
      </c>
      <c r="J18" s="464"/>
    </row>
    <row r="19" spans="1:10" s="71" customFormat="1" ht="39" customHeight="1" x14ac:dyDescent="0.2">
      <c r="A19" s="456">
        <v>14</v>
      </c>
      <c r="B19" s="456" t="s">
        <v>294</v>
      </c>
      <c r="C19" s="457"/>
      <c r="D19" s="461" t="s">
        <v>566</v>
      </c>
      <c r="E19" s="468" t="s">
        <v>1613</v>
      </c>
      <c r="F19" s="461" t="s">
        <v>3373</v>
      </c>
      <c r="G19" s="468" t="s">
        <v>1414</v>
      </c>
      <c r="H19" s="457" t="s">
        <v>797</v>
      </c>
      <c r="I19" s="457" t="s">
        <v>962</v>
      </c>
      <c r="J19" s="457"/>
    </row>
    <row r="20" spans="1:10" s="71" customFormat="1" ht="39" customHeight="1" x14ac:dyDescent="0.2">
      <c r="A20" s="456">
        <v>15</v>
      </c>
      <c r="B20" s="456" t="s">
        <v>1090</v>
      </c>
      <c r="C20" s="459"/>
      <c r="D20" s="458" t="s">
        <v>697</v>
      </c>
      <c r="E20" s="458" t="s">
        <v>1235</v>
      </c>
      <c r="F20" s="461" t="s">
        <v>3373</v>
      </c>
      <c r="G20" s="458"/>
      <c r="H20" s="459" t="s">
        <v>1610</v>
      </c>
      <c r="I20" s="457" t="s">
        <v>2321</v>
      </c>
      <c r="J20" s="459"/>
    </row>
    <row r="21" spans="1:10" s="23" customFormat="1" ht="39" customHeight="1" x14ac:dyDescent="0.2">
      <c r="A21" s="456">
        <v>16</v>
      </c>
      <c r="B21" s="455" t="s">
        <v>2892</v>
      </c>
      <c r="C21" s="464"/>
      <c r="D21" s="460" t="s">
        <v>1341</v>
      </c>
      <c r="E21" s="460" t="s">
        <v>158</v>
      </c>
      <c r="F21" s="461" t="s">
        <v>3373</v>
      </c>
      <c r="G21" s="460" t="s">
        <v>271</v>
      </c>
      <c r="H21" s="464" t="s">
        <v>1366</v>
      </c>
      <c r="I21" s="464" t="s">
        <v>1532</v>
      </c>
      <c r="J21" s="464"/>
    </row>
    <row r="22" spans="1:10" s="71" customFormat="1" ht="39" customHeight="1" x14ac:dyDescent="0.2">
      <c r="A22" s="456">
        <v>17</v>
      </c>
      <c r="B22" s="456" t="s">
        <v>665</v>
      </c>
      <c r="C22" s="459"/>
      <c r="D22" s="458" t="s">
        <v>183</v>
      </c>
      <c r="E22" s="458" t="s">
        <v>159</v>
      </c>
      <c r="F22" s="461" t="s">
        <v>3373</v>
      </c>
      <c r="G22" s="458"/>
      <c r="H22" s="459" t="s">
        <v>1610</v>
      </c>
      <c r="I22" s="459" t="s">
        <v>659</v>
      </c>
      <c r="J22" s="459"/>
    </row>
    <row r="23" spans="1:10" s="71" customFormat="1" ht="102" customHeight="1" x14ac:dyDescent="0.2">
      <c r="A23" s="456">
        <v>18</v>
      </c>
      <c r="B23" s="456" t="s">
        <v>666</v>
      </c>
      <c r="C23" s="459"/>
      <c r="D23" s="458" t="s">
        <v>2554</v>
      </c>
      <c r="E23" s="458" t="s">
        <v>2555</v>
      </c>
      <c r="F23" s="461" t="s">
        <v>3373</v>
      </c>
      <c r="G23" s="458" t="s">
        <v>667</v>
      </c>
      <c r="H23" s="459" t="s">
        <v>1610</v>
      </c>
      <c r="I23" s="457" t="s">
        <v>2352</v>
      </c>
      <c r="J23" s="459"/>
    </row>
    <row r="24" spans="1:10" s="23" customFormat="1" ht="54" customHeight="1" x14ac:dyDescent="0.2">
      <c r="A24" s="456">
        <v>19</v>
      </c>
      <c r="B24" s="455" t="s">
        <v>2891</v>
      </c>
      <c r="C24" s="464"/>
      <c r="D24" s="460" t="s">
        <v>1627</v>
      </c>
      <c r="E24" s="460" t="s">
        <v>887</v>
      </c>
      <c r="F24" s="461" t="s">
        <v>3373</v>
      </c>
      <c r="G24" s="460" t="s">
        <v>271</v>
      </c>
      <c r="H24" s="464" t="s">
        <v>1366</v>
      </c>
      <c r="I24" s="464" t="s">
        <v>1532</v>
      </c>
      <c r="J24" s="464"/>
    </row>
    <row r="25" spans="1:10" s="322" customFormat="1" ht="102" customHeight="1" x14ac:dyDescent="0.2">
      <c r="A25" s="455">
        <v>20</v>
      </c>
      <c r="B25" s="455" t="s">
        <v>668</v>
      </c>
      <c r="C25" s="464"/>
      <c r="D25" s="460" t="s">
        <v>1095</v>
      </c>
      <c r="E25" s="460" t="s">
        <v>1072</v>
      </c>
      <c r="F25" s="461" t="s">
        <v>3373</v>
      </c>
      <c r="G25" s="460" t="s">
        <v>63</v>
      </c>
      <c r="H25" s="464" t="s">
        <v>2079</v>
      </c>
      <c r="I25" s="464" t="s">
        <v>2081</v>
      </c>
      <c r="J25" s="464">
        <v>506</v>
      </c>
    </row>
    <row r="26" spans="1:10" s="71" customFormat="1" ht="84.75" customHeight="1" x14ac:dyDescent="0.2">
      <c r="A26" s="456">
        <v>21</v>
      </c>
      <c r="B26" s="456" t="s">
        <v>292</v>
      </c>
      <c r="C26" s="457"/>
      <c r="D26" s="461" t="s">
        <v>1344</v>
      </c>
      <c r="E26" s="461" t="s">
        <v>1262</v>
      </c>
      <c r="F26" s="461" t="s">
        <v>3373</v>
      </c>
      <c r="G26" s="461" t="s">
        <v>1612</v>
      </c>
      <c r="H26" s="457" t="s">
        <v>797</v>
      </c>
      <c r="I26" s="457" t="s">
        <v>962</v>
      </c>
      <c r="J26" s="457"/>
    </row>
    <row r="27" spans="1:10" s="265" customFormat="1" ht="78" customHeight="1" x14ac:dyDescent="0.2">
      <c r="A27" s="455">
        <v>22</v>
      </c>
      <c r="B27" s="455" t="s">
        <v>834</v>
      </c>
      <c r="C27" s="464" t="s">
        <v>1669</v>
      </c>
      <c r="D27" s="488" t="s">
        <v>1248</v>
      </c>
      <c r="E27" s="488" t="s">
        <v>2034</v>
      </c>
      <c r="F27" s="469" t="s">
        <v>3374</v>
      </c>
      <c r="G27" s="460" t="s">
        <v>3069</v>
      </c>
      <c r="H27" s="464" t="s">
        <v>1395</v>
      </c>
      <c r="I27" s="464" t="s">
        <v>2285</v>
      </c>
      <c r="J27" s="60"/>
    </row>
    <row r="28" spans="1:10" s="265" customFormat="1" ht="81" customHeight="1" x14ac:dyDescent="0.2">
      <c r="A28" s="455">
        <v>23</v>
      </c>
      <c r="B28" s="455" t="s">
        <v>278</v>
      </c>
      <c r="C28" s="464" t="s">
        <v>1670</v>
      </c>
      <c r="D28" s="488" t="s">
        <v>1496</v>
      </c>
      <c r="E28" s="488" t="s">
        <v>2033</v>
      </c>
      <c r="F28" s="469" t="s">
        <v>3374</v>
      </c>
      <c r="G28" s="460" t="s">
        <v>3070</v>
      </c>
      <c r="H28" s="464" t="s">
        <v>1395</v>
      </c>
      <c r="I28" s="464" t="s">
        <v>2285</v>
      </c>
      <c r="J28" s="491">
        <v>9</v>
      </c>
    </row>
    <row r="29" spans="1:10" s="265" customFormat="1" ht="81" customHeight="1" x14ac:dyDescent="0.2">
      <c r="A29" s="455">
        <v>24</v>
      </c>
      <c r="B29" s="455" t="s">
        <v>279</v>
      </c>
      <c r="C29" s="464" t="s">
        <v>1672</v>
      </c>
      <c r="D29" s="488" t="s">
        <v>1161</v>
      </c>
      <c r="E29" s="488" t="s">
        <v>2033</v>
      </c>
      <c r="F29" s="469" t="s">
        <v>3374</v>
      </c>
      <c r="G29" s="460" t="s">
        <v>3068</v>
      </c>
      <c r="H29" s="464" t="s">
        <v>1395</v>
      </c>
      <c r="I29" s="464" t="s">
        <v>2285</v>
      </c>
      <c r="J29" s="491">
        <v>9</v>
      </c>
    </row>
    <row r="30" spans="1:10" s="265" customFormat="1" ht="81" customHeight="1" x14ac:dyDescent="0.2">
      <c r="A30" s="455">
        <v>25</v>
      </c>
      <c r="B30" s="455" t="s">
        <v>280</v>
      </c>
      <c r="C30" s="464" t="s">
        <v>1673</v>
      </c>
      <c r="D30" s="488" t="s">
        <v>1032</v>
      </c>
      <c r="E30" s="488" t="s">
        <v>2033</v>
      </c>
      <c r="F30" s="469" t="s">
        <v>3374</v>
      </c>
      <c r="G30" s="460" t="s">
        <v>3071</v>
      </c>
      <c r="H30" s="464" t="s">
        <v>1395</v>
      </c>
      <c r="I30" s="464" t="s">
        <v>2285</v>
      </c>
      <c r="J30" s="491">
        <v>9</v>
      </c>
    </row>
    <row r="31" spans="1:10" s="265" customFormat="1" ht="68.25" customHeight="1" x14ac:dyDescent="0.2">
      <c r="A31" s="455">
        <v>26</v>
      </c>
      <c r="B31" s="455" t="s">
        <v>27</v>
      </c>
      <c r="C31" s="464" t="s">
        <v>1671</v>
      </c>
      <c r="D31" s="488" t="s">
        <v>65</v>
      </c>
      <c r="E31" s="488" t="s">
        <v>2038</v>
      </c>
      <c r="F31" s="469" t="s">
        <v>3374</v>
      </c>
      <c r="G31" s="460" t="s">
        <v>3061</v>
      </c>
      <c r="H31" s="464" t="s">
        <v>1395</v>
      </c>
      <c r="I31" s="464" t="s">
        <v>2285</v>
      </c>
      <c r="J31" s="491">
        <v>150</v>
      </c>
    </row>
    <row r="32" spans="1:10" s="265" customFormat="1" ht="63" customHeight="1" x14ac:dyDescent="0.2">
      <c r="A32" s="455">
        <v>27</v>
      </c>
      <c r="B32" s="455" t="s">
        <v>28</v>
      </c>
      <c r="C32" s="464" t="s">
        <v>1674</v>
      </c>
      <c r="D32" s="488" t="s">
        <v>949</v>
      </c>
      <c r="E32" s="488" t="s">
        <v>2039</v>
      </c>
      <c r="F32" s="469" t="s">
        <v>3374</v>
      </c>
      <c r="G32" s="460" t="s">
        <v>3062</v>
      </c>
      <c r="H32" s="464" t="s">
        <v>1395</v>
      </c>
      <c r="I32" s="464" t="s">
        <v>2285</v>
      </c>
      <c r="J32" s="491">
        <v>70</v>
      </c>
    </row>
    <row r="33" spans="1:10" s="265" customFormat="1" ht="55.5" customHeight="1" x14ac:dyDescent="0.2">
      <c r="A33" s="455">
        <v>28</v>
      </c>
      <c r="B33" s="455" t="s">
        <v>29</v>
      </c>
      <c r="C33" s="464" t="s">
        <v>1675</v>
      </c>
      <c r="D33" s="488" t="s">
        <v>965</v>
      </c>
      <c r="E33" s="488" t="s">
        <v>2041</v>
      </c>
      <c r="F33" s="469" t="s">
        <v>3374</v>
      </c>
      <c r="G33" s="460" t="s">
        <v>3063</v>
      </c>
      <c r="H33" s="464" t="s">
        <v>1395</v>
      </c>
      <c r="I33" s="464" t="s">
        <v>2285</v>
      </c>
      <c r="J33" s="491">
        <v>70</v>
      </c>
    </row>
    <row r="34" spans="1:10" s="265" customFormat="1" ht="56.25" customHeight="1" x14ac:dyDescent="0.2">
      <c r="A34" s="455">
        <v>29</v>
      </c>
      <c r="B34" s="455" t="s">
        <v>30</v>
      </c>
      <c r="C34" s="464" t="s">
        <v>1676</v>
      </c>
      <c r="D34" s="488" t="s">
        <v>503</v>
      </c>
      <c r="E34" s="488" t="s">
        <v>2040</v>
      </c>
      <c r="F34" s="469" t="s">
        <v>3374</v>
      </c>
      <c r="G34" s="460" t="s">
        <v>3065</v>
      </c>
      <c r="H34" s="464" t="s">
        <v>1395</v>
      </c>
      <c r="I34" s="464" t="s">
        <v>2285</v>
      </c>
      <c r="J34" s="60">
        <v>70</v>
      </c>
    </row>
    <row r="35" spans="1:10" s="265" customFormat="1" ht="60" customHeight="1" x14ac:dyDescent="0.2">
      <c r="A35" s="455">
        <v>30</v>
      </c>
      <c r="B35" s="455" t="s">
        <v>31</v>
      </c>
      <c r="C35" s="464" t="s">
        <v>1677</v>
      </c>
      <c r="D35" s="488" t="s">
        <v>504</v>
      </c>
      <c r="E35" s="488" t="s">
        <v>2040</v>
      </c>
      <c r="F35" s="469" t="s">
        <v>3374</v>
      </c>
      <c r="G35" s="460" t="s">
        <v>3066</v>
      </c>
      <c r="H35" s="464" t="s">
        <v>1395</v>
      </c>
      <c r="I35" s="464" t="s">
        <v>2285</v>
      </c>
      <c r="J35" s="60">
        <v>70</v>
      </c>
    </row>
    <row r="36" spans="1:10" s="265" customFormat="1" ht="39" customHeight="1" x14ac:dyDescent="0.2">
      <c r="A36" s="455">
        <v>31</v>
      </c>
      <c r="B36" s="455" t="s">
        <v>32</v>
      </c>
      <c r="C36" s="464" t="s">
        <v>1678</v>
      </c>
      <c r="D36" s="488" t="s">
        <v>272</v>
      </c>
      <c r="E36" s="488" t="s">
        <v>2040</v>
      </c>
      <c r="F36" s="469" t="s">
        <v>3374</v>
      </c>
      <c r="G36" s="460" t="s">
        <v>3067</v>
      </c>
      <c r="H36" s="464" t="s">
        <v>1395</v>
      </c>
      <c r="I36" s="464" t="s">
        <v>2285</v>
      </c>
      <c r="J36" s="60">
        <v>70</v>
      </c>
    </row>
    <row r="37" spans="1:10" s="265" customFormat="1" ht="84" customHeight="1" x14ac:dyDescent="0.2">
      <c r="A37" s="455">
        <v>32</v>
      </c>
      <c r="B37" s="455" t="s">
        <v>816</v>
      </c>
      <c r="C37" s="464" t="s">
        <v>1679</v>
      </c>
      <c r="D37" s="488" t="s">
        <v>439</v>
      </c>
      <c r="E37" s="488" t="s">
        <v>3064</v>
      </c>
      <c r="F37" s="469" t="s">
        <v>3374</v>
      </c>
      <c r="G37" s="460" t="s">
        <v>3072</v>
      </c>
      <c r="H37" s="464" t="s">
        <v>1057</v>
      </c>
      <c r="I37" s="464"/>
      <c r="J37" s="60">
        <v>70</v>
      </c>
    </row>
    <row r="38" spans="1:10" s="265" customFormat="1" ht="39" customHeight="1" x14ac:dyDescent="0.2">
      <c r="A38" s="455">
        <v>33</v>
      </c>
      <c r="B38" s="455" t="s">
        <v>2036</v>
      </c>
      <c r="C38" s="464" t="s">
        <v>1680</v>
      </c>
      <c r="D38" s="488" t="s">
        <v>171</v>
      </c>
      <c r="E38" s="488" t="s">
        <v>2035</v>
      </c>
      <c r="F38" s="469" t="s">
        <v>3374</v>
      </c>
      <c r="G38" s="460" t="s">
        <v>3073</v>
      </c>
      <c r="H38" s="464" t="s">
        <v>1057</v>
      </c>
      <c r="I38" s="464"/>
      <c r="J38" s="60">
        <v>800</v>
      </c>
    </row>
    <row r="39" spans="1:10" s="260" customFormat="1" ht="39" customHeight="1" x14ac:dyDescent="0.2">
      <c r="A39" s="455">
        <v>34</v>
      </c>
      <c r="B39" s="455" t="s">
        <v>970</v>
      </c>
      <c r="C39" s="464" t="s">
        <v>971</v>
      </c>
      <c r="D39" s="488" t="s">
        <v>570</v>
      </c>
      <c r="E39" s="488" t="s">
        <v>2037</v>
      </c>
      <c r="F39" s="469" t="s">
        <v>3374</v>
      </c>
      <c r="G39" s="460" t="s">
        <v>1324</v>
      </c>
      <c r="H39" s="464" t="s">
        <v>1057</v>
      </c>
      <c r="I39" s="464"/>
      <c r="J39" s="489"/>
    </row>
    <row r="40" spans="1:10" s="322" customFormat="1" ht="55.5" customHeight="1" x14ac:dyDescent="0.2">
      <c r="A40" s="455">
        <v>35</v>
      </c>
      <c r="B40" s="455" t="s">
        <v>361</v>
      </c>
      <c r="C40" s="464"/>
      <c r="D40" s="488" t="s">
        <v>1014</v>
      </c>
      <c r="E40" s="488" t="s">
        <v>265</v>
      </c>
      <c r="F40" s="460" t="s">
        <v>3375</v>
      </c>
      <c r="G40" s="460" t="s">
        <v>947</v>
      </c>
      <c r="H40" s="464" t="s">
        <v>2079</v>
      </c>
      <c r="I40" s="464" t="s">
        <v>2081</v>
      </c>
      <c r="J40" s="489"/>
    </row>
    <row r="41" spans="1:10" s="322" customFormat="1" ht="56.25" customHeight="1" x14ac:dyDescent="0.2">
      <c r="A41" s="455">
        <v>36</v>
      </c>
      <c r="B41" s="464" t="s">
        <v>1313</v>
      </c>
      <c r="C41" s="464"/>
      <c r="D41" s="488" t="s">
        <v>286</v>
      </c>
      <c r="E41" s="488" t="s">
        <v>453</v>
      </c>
      <c r="F41" s="460" t="s">
        <v>3375</v>
      </c>
      <c r="G41" s="460" t="s">
        <v>287</v>
      </c>
      <c r="H41" s="464" t="s">
        <v>2082</v>
      </c>
      <c r="I41" s="464" t="s">
        <v>2081</v>
      </c>
      <c r="J41" s="489"/>
    </row>
    <row r="42" spans="1:10" s="154" customFormat="1" ht="132" customHeight="1" x14ac:dyDescent="0.2">
      <c r="A42" s="456">
        <v>37</v>
      </c>
      <c r="B42" s="464" t="s">
        <v>1021</v>
      </c>
      <c r="C42" s="464"/>
      <c r="D42" s="488" t="s">
        <v>771</v>
      </c>
      <c r="E42" s="488" t="s">
        <v>6</v>
      </c>
      <c r="F42" s="466" t="s">
        <v>3376</v>
      </c>
      <c r="G42" s="488" t="s">
        <v>1123</v>
      </c>
      <c r="H42" s="464" t="s">
        <v>543</v>
      </c>
      <c r="I42" s="489" t="s">
        <v>541</v>
      </c>
      <c r="J42" s="489"/>
    </row>
    <row r="43" spans="1:10" s="154" customFormat="1" ht="57" customHeight="1" x14ac:dyDescent="0.2">
      <c r="A43" s="456">
        <v>38</v>
      </c>
      <c r="B43" s="464" t="s">
        <v>972</v>
      </c>
      <c r="C43" s="464"/>
      <c r="D43" s="488" t="s">
        <v>1966</v>
      </c>
      <c r="E43" s="488" t="s">
        <v>121</v>
      </c>
      <c r="F43" s="466"/>
      <c r="G43" s="488" t="s">
        <v>1124</v>
      </c>
      <c r="H43" s="489" t="s">
        <v>1057</v>
      </c>
      <c r="I43" s="489"/>
      <c r="J43" s="489">
        <v>33.6</v>
      </c>
    </row>
    <row r="44" spans="1:10" s="154" customFormat="1" ht="39" customHeight="1" x14ac:dyDescent="0.2">
      <c r="A44" s="456">
        <v>39</v>
      </c>
      <c r="B44" s="464" t="s">
        <v>973</v>
      </c>
      <c r="C44" s="464"/>
      <c r="D44" s="488" t="s">
        <v>1966</v>
      </c>
      <c r="E44" s="488" t="s">
        <v>398</v>
      </c>
      <c r="F44" s="466" t="s">
        <v>3377</v>
      </c>
      <c r="G44" s="488" t="s">
        <v>1125</v>
      </c>
      <c r="H44" s="489" t="s">
        <v>1057</v>
      </c>
      <c r="I44" s="489"/>
      <c r="J44" s="489">
        <v>29.4</v>
      </c>
    </row>
    <row r="45" spans="1:10" s="154" customFormat="1" ht="82.5" customHeight="1" x14ac:dyDescent="0.2">
      <c r="A45" s="456">
        <v>40</v>
      </c>
      <c r="B45" s="464" t="s">
        <v>269</v>
      </c>
      <c r="C45" s="464"/>
      <c r="D45" s="488" t="s">
        <v>738</v>
      </c>
      <c r="E45" s="488" t="s">
        <v>1317</v>
      </c>
      <c r="F45" s="466" t="s">
        <v>3378</v>
      </c>
      <c r="G45" s="460" t="s">
        <v>610</v>
      </c>
      <c r="H45" s="489" t="s">
        <v>797</v>
      </c>
      <c r="I45" s="489" t="s">
        <v>541</v>
      </c>
      <c r="J45" s="489"/>
    </row>
    <row r="46" spans="1:10" s="154" customFormat="1" ht="45.75" customHeight="1" x14ac:dyDescent="0.2">
      <c r="A46" s="456">
        <v>41</v>
      </c>
      <c r="B46" s="464" t="s">
        <v>974</v>
      </c>
      <c r="C46" s="464"/>
      <c r="D46" s="488" t="s">
        <v>329</v>
      </c>
      <c r="E46" s="488" t="s">
        <v>1552</v>
      </c>
      <c r="F46" s="466" t="s">
        <v>3377</v>
      </c>
      <c r="G46" s="488" t="s">
        <v>877</v>
      </c>
      <c r="H46" s="489" t="s">
        <v>1057</v>
      </c>
      <c r="I46" s="489"/>
      <c r="J46" s="489">
        <v>6</v>
      </c>
    </row>
    <row r="47" spans="1:10" s="154" customFormat="1" ht="45.75" customHeight="1" x14ac:dyDescent="0.2">
      <c r="A47" s="456">
        <v>42</v>
      </c>
      <c r="B47" s="464" t="s">
        <v>975</v>
      </c>
      <c r="C47" s="464"/>
      <c r="D47" s="488" t="s">
        <v>329</v>
      </c>
      <c r="E47" s="488" t="s">
        <v>1552</v>
      </c>
      <c r="F47" s="466" t="s">
        <v>3377</v>
      </c>
      <c r="G47" s="488" t="s">
        <v>68</v>
      </c>
      <c r="H47" s="489" t="s">
        <v>1057</v>
      </c>
      <c r="I47" s="489"/>
      <c r="J47" s="489">
        <v>6</v>
      </c>
    </row>
    <row r="48" spans="1:10" s="154" customFormat="1" ht="45.75" customHeight="1" x14ac:dyDescent="0.2">
      <c r="A48" s="456">
        <v>43</v>
      </c>
      <c r="B48" s="464" t="s">
        <v>976</v>
      </c>
      <c r="C48" s="464"/>
      <c r="D48" s="488" t="s">
        <v>329</v>
      </c>
      <c r="E48" s="488" t="s">
        <v>1552</v>
      </c>
      <c r="F48" s="466" t="s">
        <v>3377</v>
      </c>
      <c r="G48" s="488" t="s">
        <v>69</v>
      </c>
      <c r="H48" s="489" t="s">
        <v>1057</v>
      </c>
      <c r="I48" s="489"/>
      <c r="J48" s="489">
        <v>6</v>
      </c>
    </row>
    <row r="49" spans="1:10" s="154" customFormat="1" ht="45.75" customHeight="1" x14ac:dyDescent="0.2">
      <c r="A49" s="456">
        <v>44</v>
      </c>
      <c r="B49" s="464" t="s">
        <v>1476</v>
      </c>
      <c r="C49" s="464"/>
      <c r="D49" s="488" t="s">
        <v>329</v>
      </c>
      <c r="E49" s="488" t="s">
        <v>1552</v>
      </c>
      <c r="F49" s="466" t="s">
        <v>3377</v>
      </c>
      <c r="G49" s="488" t="s">
        <v>70</v>
      </c>
      <c r="H49" s="489" t="s">
        <v>1057</v>
      </c>
      <c r="I49" s="489"/>
      <c r="J49" s="489">
        <v>6</v>
      </c>
    </row>
    <row r="50" spans="1:10" s="154" customFormat="1" ht="39" customHeight="1" x14ac:dyDescent="0.2">
      <c r="A50" s="456">
        <v>45</v>
      </c>
      <c r="B50" s="464" t="s">
        <v>71</v>
      </c>
      <c r="C50" s="464"/>
      <c r="D50" s="488" t="s">
        <v>142</v>
      </c>
      <c r="E50" s="488" t="s">
        <v>144</v>
      </c>
      <c r="F50" s="460" t="s">
        <v>3375</v>
      </c>
      <c r="G50" s="488" t="s">
        <v>1577</v>
      </c>
      <c r="H50" s="464" t="s">
        <v>543</v>
      </c>
      <c r="I50" s="489" t="s">
        <v>962</v>
      </c>
      <c r="J50" s="489"/>
    </row>
    <row r="51" spans="1:10" s="154" customFormat="1" ht="39" customHeight="1" x14ac:dyDescent="0.2">
      <c r="A51" s="456">
        <v>46</v>
      </c>
      <c r="B51" s="464" t="s">
        <v>72</v>
      </c>
      <c r="C51" s="464"/>
      <c r="D51" s="488" t="s">
        <v>143</v>
      </c>
      <c r="E51" s="488" t="s">
        <v>144</v>
      </c>
      <c r="F51" s="460" t="s">
        <v>3375</v>
      </c>
      <c r="G51" s="488" t="s">
        <v>332</v>
      </c>
      <c r="H51" s="464" t="s">
        <v>543</v>
      </c>
      <c r="I51" s="489" t="s">
        <v>962</v>
      </c>
      <c r="J51" s="489"/>
    </row>
    <row r="52" spans="1:10" s="154" customFormat="1" ht="46.5" customHeight="1" x14ac:dyDescent="0.2">
      <c r="A52" s="456">
        <v>47</v>
      </c>
      <c r="B52" s="464" t="s">
        <v>73</v>
      </c>
      <c r="C52" s="464"/>
      <c r="D52" s="488" t="s">
        <v>143</v>
      </c>
      <c r="E52" s="488" t="s">
        <v>144</v>
      </c>
      <c r="F52" s="460" t="s">
        <v>3375</v>
      </c>
      <c r="G52" s="488" t="s">
        <v>333</v>
      </c>
      <c r="H52" s="464" t="s">
        <v>543</v>
      </c>
      <c r="I52" s="489" t="s">
        <v>962</v>
      </c>
      <c r="J52" s="489"/>
    </row>
    <row r="53" spans="1:10" s="154" customFormat="1" ht="39" customHeight="1" x14ac:dyDescent="0.2">
      <c r="A53" s="456">
        <v>48</v>
      </c>
      <c r="B53" s="464" t="s">
        <v>74</v>
      </c>
      <c r="C53" s="464"/>
      <c r="D53" s="488" t="s">
        <v>1086</v>
      </c>
      <c r="E53" s="488" t="s">
        <v>1087</v>
      </c>
      <c r="F53" s="460" t="s">
        <v>3375</v>
      </c>
      <c r="G53" s="488" t="s">
        <v>815</v>
      </c>
      <c r="H53" s="464" t="s">
        <v>543</v>
      </c>
      <c r="I53" s="489" t="s">
        <v>962</v>
      </c>
      <c r="J53" s="489"/>
    </row>
    <row r="54" spans="1:10" s="154" customFormat="1" ht="39" customHeight="1" x14ac:dyDescent="0.2">
      <c r="A54" s="456">
        <v>49</v>
      </c>
      <c r="B54" s="464" t="s">
        <v>75</v>
      </c>
      <c r="C54" s="464"/>
      <c r="D54" s="488" t="s">
        <v>1088</v>
      </c>
      <c r="E54" s="488" t="s">
        <v>1087</v>
      </c>
      <c r="F54" s="460" t="s">
        <v>3375</v>
      </c>
      <c r="G54" s="488" t="s">
        <v>440</v>
      </c>
      <c r="H54" s="464" t="s">
        <v>543</v>
      </c>
      <c r="I54" s="489" t="s">
        <v>962</v>
      </c>
      <c r="J54" s="489"/>
    </row>
    <row r="55" spans="1:10" s="154" customFormat="1" ht="39" customHeight="1" x14ac:dyDescent="0.2">
      <c r="A55" s="456">
        <v>50</v>
      </c>
      <c r="B55" s="464" t="s">
        <v>76</v>
      </c>
      <c r="C55" s="464"/>
      <c r="D55" s="488" t="s">
        <v>1089</v>
      </c>
      <c r="E55" s="488" t="s">
        <v>144</v>
      </c>
      <c r="F55" s="460" t="s">
        <v>3375</v>
      </c>
      <c r="G55" s="488" t="s">
        <v>441</v>
      </c>
      <c r="H55" s="464" t="s">
        <v>543</v>
      </c>
      <c r="I55" s="489" t="s">
        <v>962</v>
      </c>
      <c r="J55" s="489"/>
    </row>
    <row r="56" spans="1:10" s="154" customFormat="1" ht="39" customHeight="1" x14ac:dyDescent="0.2">
      <c r="A56" s="456">
        <v>51</v>
      </c>
      <c r="B56" s="464" t="s">
        <v>77</v>
      </c>
      <c r="C56" s="464"/>
      <c r="D56" s="488" t="s">
        <v>498</v>
      </c>
      <c r="E56" s="488" t="s">
        <v>144</v>
      </c>
      <c r="F56" s="460" t="s">
        <v>3375</v>
      </c>
      <c r="G56" s="488" t="s">
        <v>33</v>
      </c>
      <c r="H56" s="464" t="s">
        <v>543</v>
      </c>
      <c r="I56" s="489" t="s">
        <v>962</v>
      </c>
      <c r="J56" s="489"/>
    </row>
    <row r="57" spans="1:10" s="154" customFormat="1" ht="39" customHeight="1" x14ac:dyDescent="0.2">
      <c r="A57" s="456">
        <v>52</v>
      </c>
      <c r="B57" s="464" t="s">
        <v>78</v>
      </c>
      <c r="C57" s="464"/>
      <c r="D57" s="488" t="s">
        <v>1391</v>
      </c>
      <c r="E57" s="488" t="s">
        <v>144</v>
      </c>
      <c r="F57" s="460" t="s">
        <v>3375</v>
      </c>
      <c r="G57" s="488" t="s">
        <v>34</v>
      </c>
      <c r="H57" s="464" t="s">
        <v>543</v>
      </c>
      <c r="I57" s="489" t="s">
        <v>962</v>
      </c>
      <c r="J57" s="489"/>
    </row>
    <row r="58" spans="1:10" s="154" customFormat="1" ht="39" customHeight="1" x14ac:dyDescent="0.2">
      <c r="A58" s="456">
        <v>53</v>
      </c>
      <c r="B58" s="464" t="s">
        <v>79</v>
      </c>
      <c r="C58" s="464"/>
      <c r="D58" s="488" t="s">
        <v>741</v>
      </c>
      <c r="E58" s="488" t="s">
        <v>144</v>
      </c>
      <c r="F58" s="460" t="s">
        <v>3375</v>
      </c>
      <c r="G58" s="488" t="s">
        <v>840</v>
      </c>
      <c r="H58" s="464" t="s">
        <v>543</v>
      </c>
      <c r="I58" s="489" t="s">
        <v>962</v>
      </c>
      <c r="J58" s="489"/>
    </row>
    <row r="59" spans="1:10" s="253" customFormat="1" ht="39" customHeight="1" x14ac:dyDescent="0.2">
      <c r="A59" s="455">
        <v>54</v>
      </c>
      <c r="B59" s="464" t="s">
        <v>80</v>
      </c>
      <c r="C59" s="464"/>
      <c r="D59" s="488" t="s">
        <v>742</v>
      </c>
      <c r="E59" s="488" t="s">
        <v>144</v>
      </c>
      <c r="F59" s="460" t="s">
        <v>3375</v>
      </c>
      <c r="G59" s="488" t="s">
        <v>841</v>
      </c>
      <c r="H59" s="464" t="s">
        <v>543</v>
      </c>
      <c r="I59" s="489" t="s">
        <v>962</v>
      </c>
      <c r="J59" s="489"/>
    </row>
    <row r="60" spans="1:10" s="154" customFormat="1" ht="39" customHeight="1" x14ac:dyDescent="0.2">
      <c r="A60" s="456">
        <v>55</v>
      </c>
      <c r="B60" s="464" t="s">
        <v>564</v>
      </c>
      <c r="C60" s="464"/>
      <c r="D60" s="488" t="s">
        <v>978</v>
      </c>
      <c r="E60" s="488" t="s">
        <v>979</v>
      </c>
      <c r="F60" s="466"/>
      <c r="G60" s="488" t="s">
        <v>563</v>
      </c>
      <c r="H60" s="464" t="s">
        <v>543</v>
      </c>
      <c r="I60" s="489" t="s">
        <v>541</v>
      </c>
      <c r="J60" s="489"/>
    </row>
    <row r="61" spans="1:10" s="265" customFormat="1" ht="54" customHeight="1" x14ac:dyDescent="0.2">
      <c r="A61" s="455">
        <v>56</v>
      </c>
      <c r="B61" s="464" t="s">
        <v>127</v>
      </c>
      <c r="C61" s="464" t="s">
        <v>617</v>
      </c>
      <c r="D61" s="488" t="s">
        <v>745</v>
      </c>
      <c r="E61" s="488" t="s">
        <v>838</v>
      </c>
      <c r="F61" s="469" t="s">
        <v>3374</v>
      </c>
      <c r="G61" s="488" t="s">
        <v>3074</v>
      </c>
      <c r="H61" s="464" t="s">
        <v>1057</v>
      </c>
      <c r="I61" s="464"/>
      <c r="J61" s="491">
        <v>300</v>
      </c>
    </row>
    <row r="62" spans="1:10" s="265" customFormat="1" ht="53.25" customHeight="1" x14ac:dyDescent="0.2">
      <c r="A62" s="455">
        <v>57</v>
      </c>
      <c r="B62" s="464" t="s">
        <v>128</v>
      </c>
      <c r="C62" s="464" t="s">
        <v>1380</v>
      </c>
      <c r="D62" s="488" t="s">
        <v>1437</v>
      </c>
      <c r="E62" s="488" t="s">
        <v>236</v>
      </c>
      <c r="F62" s="469" t="s">
        <v>3374</v>
      </c>
      <c r="G62" s="488" t="s">
        <v>3074</v>
      </c>
      <c r="H62" s="464" t="s">
        <v>1057</v>
      </c>
      <c r="I62" s="464"/>
      <c r="J62" s="491">
        <v>160</v>
      </c>
    </row>
    <row r="63" spans="1:10" s="253" customFormat="1" ht="62.25" customHeight="1" x14ac:dyDescent="0.2">
      <c r="A63" s="455">
        <v>58</v>
      </c>
      <c r="B63" s="464" t="s">
        <v>2683</v>
      </c>
      <c r="C63" s="464" t="s">
        <v>1459</v>
      </c>
      <c r="D63" s="488" t="s">
        <v>992</v>
      </c>
      <c r="E63" s="488" t="s">
        <v>237</v>
      </c>
      <c r="F63" s="469" t="s">
        <v>3374</v>
      </c>
      <c r="G63" s="488" t="s">
        <v>3050</v>
      </c>
      <c r="H63" s="464" t="s">
        <v>797</v>
      </c>
      <c r="I63" s="489" t="s">
        <v>962</v>
      </c>
      <c r="J63" s="60">
        <v>750</v>
      </c>
    </row>
    <row r="64" spans="1:10" s="265" customFormat="1" ht="63.75" customHeight="1" x14ac:dyDescent="0.2">
      <c r="A64" s="455">
        <v>59</v>
      </c>
      <c r="B64" s="464" t="s">
        <v>129</v>
      </c>
      <c r="C64" s="464" t="s">
        <v>1407</v>
      </c>
      <c r="D64" s="488" t="s">
        <v>1408</v>
      </c>
      <c r="E64" s="488" t="s">
        <v>236</v>
      </c>
      <c r="F64" s="469" t="s">
        <v>3374</v>
      </c>
      <c r="G64" s="488" t="s">
        <v>3075</v>
      </c>
      <c r="H64" s="464" t="s">
        <v>1057</v>
      </c>
      <c r="I64" s="489"/>
      <c r="J64" s="491">
        <v>160</v>
      </c>
    </row>
    <row r="65" spans="1:10" s="265" customFormat="1" ht="79.5" customHeight="1" x14ac:dyDescent="0.2">
      <c r="A65" s="455">
        <v>60</v>
      </c>
      <c r="B65" s="464" t="s">
        <v>130</v>
      </c>
      <c r="C65" s="464" t="s">
        <v>1617</v>
      </c>
      <c r="D65" s="488" t="s">
        <v>905</v>
      </c>
      <c r="E65" s="488" t="s">
        <v>1315</v>
      </c>
      <c r="F65" s="469" t="s">
        <v>3374</v>
      </c>
      <c r="G65" s="488" t="s">
        <v>3076</v>
      </c>
      <c r="H65" s="464" t="s">
        <v>1057</v>
      </c>
      <c r="I65" s="489"/>
      <c r="J65" s="491">
        <v>300</v>
      </c>
    </row>
    <row r="66" spans="1:10" s="265" customFormat="1" ht="77.25" customHeight="1" x14ac:dyDescent="0.2">
      <c r="A66" s="455">
        <v>61</v>
      </c>
      <c r="B66" s="464" t="s">
        <v>757</v>
      </c>
      <c r="C66" s="464" t="s">
        <v>238</v>
      </c>
      <c r="D66" s="488" t="s">
        <v>1314</v>
      </c>
      <c r="E66" s="488" t="s">
        <v>1315</v>
      </c>
      <c r="F66" s="469" t="s">
        <v>3374</v>
      </c>
      <c r="G66" s="488" t="s">
        <v>3077</v>
      </c>
      <c r="H66" s="464" t="s">
        <v>1057</v>
      </c>
      <c r="I66" s="489"/>
      <c r="J66" s="491">
        <v>300</v>
      </c>
    </row>
    <row r="67" spans="1:10" s="265" customFormat="1" ht="58.5" customHeight="1" x14ac:dyDescent="0.2">
      <c r="A67" s="455">
        <v>62</v>
      </c>
      <c r="B67" s="464" t="s">
        <v>324</v>
      </c>
      <c r="C67" s="464" t="s">
        <v>1092</v>
      </c>
      <c r="D67" s="488" t="s">
        <v>1163</v>
      </c>
      <c r="E67" s="488" t="s">
        <v>1164</v>
      </c>
      <c r="F67" s="469" t="s">
        <v>3374</v>
      </c>
      <c r="G67" s="488" t="s">
        <v>3078</v>
      </c>
      <c r="H67" s="464" t="s">
        <v>1057</v>
      </c>
      <c r="I67" s="489"/>
      <c r="J67" s="491">
        <v>150</v>
      </c>
    </row>
    <row r="68" spans="1:10" s="265" customFormat="1" ht="51" customHeight="1" x14ac:dyDescent="0.2">
      <c r="A68" s="455">
        <v>63</v>
      </c>
      <c r="B68" s="464" t="s">
        <v>325</v>
      </c>
      <c r="C68" s="464" t="s">
        <v>1165</v>
      </c>
      <c r="D68" s="488" t="s">
        <v>753</v>
      </c>
      <c r="E68" s="488" t="s">
        <v>754</v>
      </c>
      <c r="F68" s="469" t="s">
        <v>3374</v>
      </c>
      <c r="G68" s="488" t="s">
        <v>3079</v>
      </c>
      <c r="H68" s="464" t="s">
        <v>1057</v>
      </c>
      <c r="I68" s="489"/>
      <c r="J68" s="491">
        <v>300</v>
      </c>
    </row>
    <row r="69" spans="1:10" s="265" customFormat="1" ht="204.75" customHeight="1" x14ac:dyDescent="0.2">
      <c r="A69" s="455">
        <v>64</v>
      </c>
      <c r="B69" s="464" t="s">
        <v>1397</v>
      </c>
      <c r="C69" s="464" t="s">
        <v>431</v>
      </c>
      <c r="D69" s="488" t="s">
        <v>432</v>
      </c>
      <c r="E69" s="488" t="s">
        <v>1164</v>
      </c>
      <c r="F69" s="469" t="s">
        <v>3374</v>
      </c>
      <c r="G69" s="488" t="s">
        <v>3080</v>
      </c>
      <c r="H69" s="464" t="s">
        <v>1057</v>
      </c>
      <c r="I69" s="489"/>
      <c r="J69" s="491">
        <v>150</v>
      </c>
    </row>
    <row r="70" spans="1:10" s="265" customFormat="1" ht="68.25" customHeight="1" x14ac:dyDescent="0.2">
      <c r="A70" s="455">
        <v>65</v>
      </c>
      <c r="B70" s="464" t="s">
        <v>1398</v>
      </c>
      <c r="C70" s="464" t="s">
        <v>433</v>
      </c>
      <c r="D70" s="488" t="s">
        <v>783</v>
      </c>
      <c r="E70" s="488" t="s">
        <v>1164</v>
      </c>
      <c r="F70" s="469" t="s">
        <v>3374</v>
      </c>
      <c r="G70" s="488" t="s">
        <v>3081</v>
      </c>
      <c r="H70" s="464" t="s">
        <v>1057</v>
      </c>
      <c r="I70" s="489"/>
      <c r="J70" s="491">
        <v>150</v>
      </c>
    </row>
    <row r="71" spans="1:10" s="265" customFormat="1" ht="74.25" customHeight="1" x14ac:dyDescent="0.2">
      <c r="A71" s="455">
        <v>66</v>
      </c>
      <c r="B71" s="464" t="s">
        <v>1399</v>
      </c>
      <c r="C71" s="464" t="s">
        <v>784</v>
      </c>
      <c r="D71" s="488" t="s">
        <v>854</v>
      </c>
      <c r="E71" s="488" t="s">
        <v>855</v>
      </c>
      <c r="F71" s="469" t="s">
        <v>3374</v>
      </c>
      <c r="G71" s="488" t="s">
        <v>3082</v>
      </c>
      <c r="H71" s="464" t="s">
        <v>1057</v>
      </c>
      <c r="I71" s="489"/>
      <c r="J71" s="491">
        <v>9</v>
      </c>
    </row>
    <row r="72" spans="1:10" s="253" customFormat="1" ht="55.5" customHeight="1" x14ac:dyDescent="0.2">
      <c r="A72" s="455">
        <v>67</v>
      </c>
      <c r="B72" s="464" t="s">
        <v>1886</v>
      </c>
      <c r="C72" s="464" t="s">
        <v>1348</v>
      </c>
      <c r="D72" s="488" t="s">
        <v>1130</v>
      </c>
      <c r="E72" s="488"/>
      <c r="F72" s="466" t="s">
        <v>3366</v>
      </c>
      <c r="G72" s="488" t="s">
        <v>410</v>
      </c>
      <c r="H72" s="464" t="s">
        <v>797</v>
      </c>
      <c r="I72" s="489" t="s">
        <v>962</v>
      </c>
      <c r="J72" s="60">
        <v>433</v>
      </c>
    </row>
    <row r="73" spans="1:10" s="154" customFormat="1" ht="152.25" customHeight="1" x14ac:dyDescent="0.2">
      <c r="A73" s="456">
        <v>68</v>
      </c>
      <c r="B73" s="464" t="s">
        <v>1352</v>
      </c>
      <c r="C73" s="464"/>
      <c r="D73" s="460" t="s">
        <v>1351</v>
      </c>
      <c r="E73" s="497" t="s">
        <v>1104</v>
      </c>
      <c r="F73" s="460" t="s">
        <v>3373</v>
      </c>
      <c r="G73" s="488" t="s">
        <v>1350</v>
      </c>
      <c r="H73" s="464" t="s">
        <v>797</v>
      </c>
      <c r="I73" s="489" t="s">
        <v>962</v>
      </c>
      <c r="J73" s="489">
        <v>32.49</v>
      </c>
    </row>
    <row r="74" spans="1:10" s="154" customFormat="1" ht="44.25" customHeight="1" x14ac:dyDescent="0.2">
      <c r="A74" s="456">
        <v>69</v>
      </c>
      <c r="B74" s="464" t="s">
        <v>1967</v>
      </c>
      <c r="C74" s="464"/>
      <c r="D74" s="460" t="s">
        <v>1968</v>
      </c>
      <c r="E74" s="497" t="s">
        <v>1977</v>
      </c>
      <c r="F74" s="466" t="s">
        <v>3379</v>
      </c>
      <c r="G74" s="488" t="s">
        <v>1969</v>
      </c>
      <c r="H74" s="464" t="s">
        <v>797</v>
      </c>
      <c r="I74" s="489" t="s">
        <v>962</v>
      </c>
      <c r="J74" s="489"/>
    </row>
    <row r="75" spans="1:10" s="154" customFormat="1" ht="46.5" customHeight="1" x14ac:dyDescent="0.2">
      <c r="A75" s="456">
        <v>70</v>
      </c>
      <c r="B75" s="464" t="s">
        <v>2304</v>
      </c>
      <c r="C75" s="464"/>
      <c r="D75" s="460" t="s">
        <v>2303</v>
      </c>
      <c r="E75" s="497"/>
      <c r="F75" s="466"/>
      <c r="G75" s="488" t="s">
        <v>2314</v>
      </c>
      <c r="H75" s="464" t="s">
        <v>1610</v>
      </c>
      <c r="I75" s="489" t="s">
        <v>659</v>
      </c>
      <c r="J75" s="489"/>
    </row>
    <row r="76" spans="1:10" s="154" customFormat="1" ht="384.75" customHeight="1" x14ac:dyDescent="0.2">
      <c r="A76" s="456">
        <v>71</v>
      </c>
      <c r="B76" s="464" t="s">
        <v>2317</v>
      </c>
      <c r="C76" s="464"/>
      <c r="D76" s="460" t="s">
        <v>2313</v>
      </c>
      <c r="E76" s="404" t="s">
        <v>2315</v>
      </c>
      <c r="F76" s="466"/>
      <c r="G76" s="488" t="s">
        <v>2314</v>
      </c>
      <c r="H76" s="464" t="s">
        <v>1610</v>
      </c>
      <c r="I76" s="489" t="s">
        <v>659</v>
      </c>
      <c r="J76" s="489"/>
    </row>
    <row r="77" spans="1:10" s="343" customFormat="1" ht="40.5" customHeight="1" x14ac:dyDescent="0.2">
      <c r="A77" s="455">
        <v>72</v>
      </c>
      <c r="B77" s="464" t="s">
        <v>2432</v>
      </c>
      <c r="C77" s="464"/>
      <c r="D77" s="460" t="s">
        <v>2430</v>
      </c>
      <c r="E77" s="460"/>
      <c r="F77" s="466"/>
      <c r="G77" s="497" t="s">
        <v>2433</v>
      </c>
      <c r="H77" s="464" t="s">
        <v>1057</v>
      </c>
      <c r="I77" s="489"/>
      <c r="J77" s="489"/>
    </row>
    <row r="78" spans="1:10" s="322" customFormat="1" ht="167.25" customHeight="1" x14ac:dyDescent="0.2">
      <c r="A78" s="455">
        <v>73</v>
      </c>
      <c r="B78" s="464" t="s">
        <v>2429</v>
      </c>
      <c r="C78" s="464"/>
      <c r="D78" s="460" t="s">
        <v>2430</v>
      </c>
      <c r="E78" s="460"/>
      <c r="F78" s="466"/>
      <c r="G78" s="497" t="s">
        <v>3269</v>
      </c>
      <c r="H78" s="464" t="s">
        <v>797</v>
      </c>
      <c r="I78" s="489" t="s">
        <v>541</v>
      </c>
      <c r="J78" s="489"/>
    </row>
    <row r="79" spans="1:10" s="154" customFormat="1" ht="366.75" customHeight="1" x14ac:dyDescent="0.2">
      <c r="A79" s="456">
        <v>74</v>
      </c>
      <c r="B79" s="464" t="s">
        <v>2563</v>
      </c>
      <c r="C79" s="464"/>
      <c r="D79" s="460" t="s">
        <v>2565</v>
      </c>
      <c r="E79" s="460" t="s">
        <v>2567</v>
      </c>
      <c r="F79" s="466" t="s">
        <v>3380</v>
      </c>
      <c r="G79" s="498" t="s">
        <v>2628</v>
      </c>
      <c r="H79" s="464" t="s">
        <v>797</v>
      </c>
      <c r="I79" s="489" t="s">
        <v>541</v>
      </c>
      <c r="J79" s="489"/>
    </row>
    <row r="80" spans="1:10" s="131" customFormat="1" ht="42.75" customHeight="1" x14ac:dyDescent="0.2">
      <c r="A80" s="456">
        <v>75</v>
      </c>
      <c r="B80" s="464" t="s">
        <v>2564</v>
      </c>
      <c r="C80" s="464"/>
      <c r="D80" s="460" t="s">
        <v>2566</v>
      </c>
      <c r="E80" s="460"/>
      <c r="F80" s="466"/>
      <c r="G80" s="497" t="s">
        <v>2568</v>
      </c>
      <c r="H80" s="464" t="s">
        <v>1610</v>
      </c>
      <c r="I80" s="489" t="s">
        <v>659</v>
      </c>
      <c r="J80" s="489"/>
    </row>
    <row r="81" spans="1:10" s="135" customFormat="1" ht="189.75" customHeight="1" x14ac:dyDescent="0.2">
      <c r="A81" s="456">
        <v>76</v>
      </c>
      <c r="B81" s="464" t="s">
        <v>2633</v>
      </c>
      <c r="C81" s="464"/>
      <c r="D81" s="460" t="s">
        <v>2634</v>
      </c>
      <c r="E81" s="460" t="s">
        <v>2635</v>
      </c>
      <c r="F81" s="466"/>
      <c r="G81" s="498" t="s">
        <v>2628</v>
      </c>
      <c r="H81" s="464" t="s">
        <v>797</v>
      </c>
      <c r="I81" s="489" t="s">
        <v>541</v>
      </c>
      <c r="J81" s="489"/>
    </row>
    <row r="82" spans="1:10" s="196" customFormat="1" ht="78.75" customHeight="1" x14ac:dyDescent="0.2">
      <c r="A82" s="456">
        <v>77</v>
      </c>
      <c r="B82" s="464" t="s">
        <v>2906</v>
      </c>
      <c r="C82" s="464"/>
      <c r="D82" s="460" t="s">
        <v>2907</v>
      </c>
      <c r="E82" s="460" t="s">
        <v>2908</v>
      </c>
      <c r="F82" s="460" t="s">
        <v>3381</v>
      </c>
      <c r="G82" s="498" t="s">
        <v>3002</v>
      </c>
      <c r="H82" s="464" t="s">
        <v>1057</v>
      </c>
      <c r="I82" s="489"/>
      <c r="J82" s="52"/>
    </row>
    <row r="83" spans="1:10" s="313" customFormat="1" ht="77.25" customHeight="1" x14ac:dyDescent="0.2">
      <c r="A83" s="455">
        <v>78</v>
      </c>
      <c r="B83" s="464" t="s">
        <v>3141</v>
      </c>
      <c r="C83" s="464"/>
      <c r="D83" s="460" t="s">
        <v>3142</v>
      </c>
      <c r="E83" s="460" t="s">
        <v>3143</v>
      </c>
      <c r="F83" s="466" t="s">
        <v>3368</v>
      </c>
      <c r="G83" s="498" t="s">
        <v>3139</v>
      </c>
      <c r="H83" s="464" t="s">
        <v>797</v>
      </c>
      <c r="I83" s="489" t="s">
        <v>962</v>
      </c>
      <c r="J83" s="52"/>
    </row>
    <row r="84" spans="1:10" s="313" customFormat="1" ht="77.25" customHeight="1" x14ac:dyDescent="0.2">
      <c r="A84" s="455">
        <v>79</v>
      </c>
      <c r="B84" s="464" t="s">
        <v>3158</v>
      </c>
      <c r="C84" s="464"/>
      <c r="D84" s="460" t="s">
        <v>3159</v>
      </c>
      <c r="E84" s="460" t="s">
        <v>3192</v>
      </c>
      <c r="F84" s="460" t="s">
        <v>3373</v>
      </c>
      <c r="G84" s="498" t="s">
        <v>3139</v>
      </c>
      <c r="H84" s="464" t="s">
        <v>797</v>
      </c>
      <c r="I84" s="489" t="s">
        <v>962</v>
      </c>
      <c r="J84" s="52"/>
    </row>
    <row r="85" spans="1:10" s="313" customFormat="1" ht="77.25" customHeight="1" x14ac:dyDescent="0.2">
      <c r="A85" s="455">
        <v>80</v>
      </c>
      <c r="B85" s="464" t="s">
        <v>3160</v>
      </c>
      <c r="C85" s="464"/>
      <c r="D85" s="460" t="s">
        <v>3162</v>
      </c>
      <c r="E85" s="460" t="s">
        <v>3191</v>
      </c>
      <c r="F85" s="460" t="s">
        <v>3373</v>
      </c>
      <c r="G85" s="498" t="s">
        <v>3139</v>
      </c>
      <c r="H85" s="464" t="s">
        <v>797</v>
      </c>
      <c r="I85" s="489" t="s">
        <v>962</v>
      </c>
      <c r="J85" s="52"/>
    </row>
    <row r="86" spans="1:10" s="313" customFormat="1" ht="66" customHeight="1" x14ac:dyDescent="0.2">
      <c r="A86" s="455">
        <v>81</v>
      </c>
      <c r="B86" s="464" t="s">
        <v>3161</v>
      </c>
      <c r="C86" s="464"/>
      <c r="D86" s="460" t="s">
        <v>3163</v>
      </c>
      <c r="E86" s="460" t="s">
        <v>3164</v>
      </c>
      <c r="F86" s="460" t="s">
        <v>3373</v>
      </c>
      <c r="G86" s="498" t="s">
        <v>3139</v>
      </c>
      <c r="H86" s="464" t="s">
        <v>797</v>
      </c>
      <c r="I86" s="489" t="s">
        <v>962</v>
      </c>
      <c r="J86" s="52"/>
    </row>
    <row r="87" spans="1:10" s="313" customFormat="1" ht="78" customHeight="1" x14ac:dyDescent="0.2">
      <c r="A87" s="455">
        <v>82</v>
      </c>
      <c r="B87" s="464" t="s">
        <v>3179</v>
      </c>
      <c r="C87" s="464"/>
      <c r="D87" s="460" t="s">
        <v>3184</v>
      </c>
      <c r="E87" s="460" t="s">
        <v>3193</v>
      </c>
      <c r="F87" s="460" t="s">
        <v>3373</v>
      </c>
      <c r="G87" s="498" t="s">
        <v>3139</v>
      </c>
      <c r="H87" s="464" t="s">
        <v>797</v>
      </c>
      <c r="I87" s="489" t="s">
        <v>962</v>
      </c>
      <c r="J87" s="52"/>
    </row>
    <row r="88" spans="1:10" s="313" customFormat="1" ht="78" customHeight="1" x14ac:dyDescent="0.2">
      <c r="A88" s="455">
        <v>83</v>
      </c>
      <c r="B88" s="464" t="s">
        <v>3180</v>
      </c>
      <c r="C88" s="464"/>
      <c r="D88" s="460" t="s">
        <v>3185</v>
      </c>
      <c r="E88" s="460" t="s">
        <v>3195</v>
      </c>
      <c r="F88" s="460" t="s">
        <v>3373</v>
      </c>
      <c r="G88" s="498" t="s">
        <v>3139</v>
      </c>
      <c r="H88" s="464" t="s">
        <v>797</v>
      </c>
      <c r="I88" s="489" t="s">
        <v>962</v>
      </c>
      <c r="J88" s="52"/>
    </row>
    <row r="89" spans="1:10" s="313" customFormat="1" ht="78" customHeight="1" x14ac:dyDescent="0.2">
      <c r="A89" s="455">
        <v>84</v>
      </c>
      <c r="B89" s="464" t="s">
        <v>3181</v>
      </c>
      <c r="C89" s="464"/>
      <c r="D89" s="460" t="s">
        <v>3190</v>
      </c>
      <c r="E89" s="460" t="s">
        <v>3194</v>
      </c>
      <c r="F89" s="460" t="s">
        <v>3373</v>
      </c>
      <c r="G89" s="498" t="s">
        <v>3139</v>
      </c>
      <c r="H89" s="464" t="s">
        <v>797</v>
      </c>
      <c r="I89" s="489" t="s">
        <v>962</v>
      </c>
      <c r="J89" s="52"/>
    </row>
    <row r="90" spans="1:10" s="313" customFormat="1" ht="72" customHeight="1" x14ac:dyDescent="0.2">
      <c r="A90" s="455">
        <v>85</v>
      </c>
      <c r="B90" s="464" t="s">
        <v>3182</v>
      </c>
      <c r="C90" s="464"/>
      <c r="D90" s="460" t="s">
        <v>3196</v>
      </c>
      <c r="E90" s="460" t="s">
        <v>3199</v>
      </c>
      <c r="F90" s="460" t="s">
        <v>3373</v>
      </c>
      <c r="G90" s="498" t="s">
        <v>3139</v>
      </c>
      <c r="H90" s="464" t="s">
        <v>797</v>
      </c>
      <c r="I90" s="489" t="s">
        <v>962</v>
      </c>
      <c r="J90" s="52"/>
    </row>
    <row r="91" spans="1:10" s="313" customFormat="1" ht="72" customHeight="1" x14ac:dyDescent="0.2">
      <c r="A91" s="455">
        <v>86</v>
      </c>
      <c r="B91" s="464" t="s">
        <v>3183</v>
      </c>
      <c r="C91" s="464"/>
      <c r="D91" s="460" t="s">
        <v>3197</v>
      </c>
      <c r="E91" s="460" t="s">
        <v>3198</v>
      </c>
      <c r="F91" s="460" t="s">
        <v>3373</v>
      </c>
      <c r="G91" s="498" t="s">
        <v>3139</v>
      </c>
      <c r="H91" s="464" t="s">
        <v>797</v>
      </c>
      <c r="I91" s="489" t="s">
        <v>962</v>
      </c>
      <c r="J91" s="52"/>
    </row>
    <row r="92" spans="1:10" s="319" customFormat="1" ht="72" customHeight="1" x14ac:dyDescent="0.2">
      <c r="A92" s="455">
        <v>87</v>
      </c>
      <c r="B92" s="464" t="s">
        <v>3207</v>
      </c>
      <c r="C92" s="464"/>
      <c r="D92" s="484" t="s">
        <v>3210</v>
      </c>
      <c r="E92" s="460" t="s">
        <v>3237</v>
      </c>
      <c r="F92" s="460" t="s">
        <v>3373</v>
      </c>
      <c r="G92" s="498" t="s">
        <v>3139</v>
      </c>
      <c r="H92" s="464" t="s">
        <v>797</v>
      </c>
      <c r="I92" s="489" t="s">
        <v>962</v>
      </c>
      <c r="J92" s="52"/>
    </row>
    <row r="93" spans="1:10" s="319" customFormat="1" ht="71.25" customHeight="1" x14ac:dyDescent="0.2">
      <c r="A93" s="455">
        <v>88</v>
      </c>
      <c r="B93" s="464" t="s">
        <v>3208</v>
      </c>
      <c r="C93" s="464"/>
      <c r="D93" s="484" t="s">
        <v>3211</v>
      </c>
      <c r="E93" s="460" t="s">
        <v>3238</v>
      </c>
      <c r="F93" s="460" t="s">
        <v>3373</v>
      </c>
      <c r="G93" s="498" t="s">
        <v>3139</v>
      </c>
      <c r="H93" s="464" t="s">
        <v>797</v>
      </c>
      <c r="I93" s="489" t="s">
        <v>962</v>
      </c>
      <c r="J93" s="52"/>
    </row>
    <row r="94" spans="1:10" s="319" customFormat="1" ht="71.25" customHeight="1" x14ac:dyDescent="0.2">
      <c r="A94" s="455">
        <v>89</v>
      </c>
      <c r="B94" s="464" t="s">
        <v>3209</v>
      </c>
      <c r="C94" s="464"/>
      <c r="D94" s="484" t="s">
        <v>3212</v>
      </c>
      <c r="E94" s="460" t="s">
        <v>3239</v>
      </c>
      <c r="F94" s="460" t="s">
        <v>3373</v>
      </c>
      <c r="G94" s="498" t="s">
        <v>3139</v>
      </c>
      <c r="H94" s="464" t="s">
        <v>797</v>
      </c>
      <c r="I94" s="489" t="s">
        <v>962</v>
      </c>
      <c r="J94" s="52"/>
    </row>
    <row r="95" spans="1:10" s="14" customFormat="1" ht="18" customHeight="1" x14ac:dyDescent="0.2">
      <c r="A95" s="67"/>
      <c r="B95" s="503"/>
      <c r="C95" s="504"/>
      <c r="D95" s="505"/>
      <c r="E95" s="506"/>
      <c r="F95" s="466"/>
      <c r="G95" s="505"/>
      <c r="H95" s="506"/>
      <c r="I95" s="506"/>
      <c r="J95" s="506"/>
    </row>
    <row r="96" spans="1:10" s="2" customFormat="1" ht="11.25" x14ac:dyDescent="0.2">
      <c r="A96" s="4"/>
      <c r="B96" s="7"/>
      <c r="C96" s="7"/>
      <c r="D96" s="11"/>
      <c r="E96" s="12"/>
      <c r="F96" s="16"/>
      <c r="G96" s="11"/>
      <c r="H96" s="12"/>
      <c r="I96" s="12"/>
      <c r="J96" s="12"/>
    </row>
    <row r="97" spans="1:10" s="2" customFormat="1" ht="11.25" x14ac:dyDescent="0.2">
      <c r="A97" s="4"/>
      <c r="B97" s="4"/>
      <c r="C97" s="6"/>
      <c r="D97" s="6"/>
      <c r="E97" s="7"/>
      <c r="F97" s="11"/>
      <c r="G97" s="6"/>
      <c r="H97" s="7"/>
      <c r="I97" s="7"/>
      <c r="J97" s="7"/>
    </row>
    <row r="98" spans="1:10" s="2" customFormat="1" ht="11.25" x14ac:dyDescent="0.2">
      <c r="A98" s="4"/>
      <c r="B98" s="4"/>
      <c r="C98" s="7"/>
      <c r="D98" s="6"/>
      <c r="E98" s="4"/>
      <c r="F98" s="6"/>
      <c r="G98" s="6"/>
      <c r="H98" s="7"/>
      <c r="I98" s="7"/>
      <c r="J98" s="4"/>
    </row>
    <row r="99" spans="1:10" s="2" customFormat="1" ht="11.25" x14ac:dyDescent="0.2">
      <c r="A99" s="4"/>
      <c r="B99" s="4"/>
      <c r="C99" s="7"/>
      <c r="D99" s="6"/>
      <c r="E99" s="4"/>
      <c r="F99" s="6"/>
      <c r="G99" s="6"/>
      <c r="H99" s="7"/>
      <c r="I99" s="7"/>
      <c r="J99" s="4"/>
    </row>
    <row r="100" spans="1:10" s="2" customFormat="1" ht="11.25" x14ac:dyDescent="0.2">
      <c r="A100" s="4"/>
      <c r="B100" s="4"/>
      <c r="C100" s="7"/>
      <c r="D100" s="6"/>
      <c r="E100" s="4"/>
      <c r="F100" s="6"/>
      <c r="G100" s="6"/>
      <c r="H100" s="7"/>
      <c r="I100" s="7"/>
      <c r="J100" s="4"/>
    </row>
    <row r="101" spans="1:10" s="2" customFormat="1" ht="11.25" x14ac:dyDescent="0.2">
      <c r="A101" s="4"/>
      <c r="B101" s="4"/>
      <c r="C101" s="7"/>
      <c r="D101" s="6"/>
      <c r="E101" s="4"/>
      <c r="F101" s="6"/>
      <c r="G101" s="6"/>
      <c r="H101" s="7"/>
      <c r="I101" s="7"/>
      <c r="J101" s="4"/>
    </row>
    <row r="102" spans="1:10" s="2" customFormat="1" ht="11.25" x14ac:dyDescent="0.2">
      <c r="A102" s="4"/>
      <c r="B102" s="4"/>
      <c r="C102" s="7"/>
      <c r="D102" s="6"/>
      <c r="E102" s="4"/>
      <c r="F102" s="6"/>
      <c r="G102" s="6"/>
      <c r="H102" s="7"/>
      <c r="I102" s="7"/>
      <c r="J102" s="4"/>
    </row>
    <row r="103" spans="1:10" s="2" customFormat="1" ht="11.25" x14ac:dyDescent="0.2">
      <c r="A103" s="4"/>
      <c r="B103" s="4"/>
      <c r="C103" s="7"/>
      <c r="D103" s="6"/>
      <c r="E103" s="4"/>
      <c r="F103" s="6"/>
      <c r="G103" s="6"/>
      <c r="H103" s="7"/>
      <c r="I103" s="7"/>
      <c r="J103" s="4"/>
    </row>
    <row r="104" spans="1:10" s="2" customFormat="1" ht="11.25" x14ac:dyDescent="0.2">
      <c r="A104" s="4"/>
      <c r="B104" s="4"/>
      <c r="C104" s="7"/>
      <c r="D104" s="6"/>
      <c r="E104" s="4"/>
      <c r="F104" s="6"/>
      <c r="G104" s="6"/>
      <c r="H104" s="7"/>
      <c r="I104" s="7"/>
      <c r="J104" s="4"/>
    </row>
    <row r="105" spans="1:10" s="2" customFormat="1" ht="11.25" x14ac:dyDescent="0.2">
      <c r="A105" s="4"/>
      <c r="B105" s="4"/>
      <c r="C105" s="7"/>
      <c r="D105" s="6"/>
      <c r="E105" s="4"/>
      <c r="F105" s="6"/>
      <c r="G105" s="6"/>
      <c r="H105" s="7"/>
      <c r="I105" s="7"/>
      <c r="J105" s="4"/>
    </row>
    <row r="106" spans="1:10" s="2" customFormat="1" ht="11.25" x14ac:dyDescent="0.2">
      <c r="A106" s="4"/>
      <c r="B106" s="4"/>
      <c r="C106" s="7"/>
      <c r="D106" s="6"/>
      <c r="E106" s="4"/>
      <c r="F106" s="6"/>
      <c r="G106" s="6"/>
      <c r="H106" s="7"/>
      <c r="I106" s="7"/>
      <c r="J106" s="4"/>
    </row>
    <row r="107" spans="1:10" s="2" customFormat="1" ht="11.25" x14ac:dyDescent="0.2">
      <c r="A107" s="4"/>
      <c r="B107" s="4"/>
      <c r="C107" s="7"/>
      <c r="D107" s="6"/>
      <c r="E107" s="4"/>
      <c r="F107" s="6"/>
      <c r="G107" s="6"/>
      <c r="H107" s="7"/>
      <c r="I107" s="7"/>
      <c r="J107" s="4"/>
    </row>
    <row r="108" spans="1:10" s="2" customFormat="1" ht="11.25" x14ac:dyDescent="0.2">
      <c r="A108" s="4"/>
      <c r="B108" s="4"/>
      <c r="C108" s="7"/>
      <c r="D108" s="6"/>
      <c r="E108" s="4"/>
      <c r="F108" s="6"/>
      <c r="G108" s="6"/>
      <c r="H108" s="7"/>
      <c r="I108" s="7"/>
      <c r="J108" s="4"/>
    </row>
    <row r="109" spans="1:10" s="2" customFormat="1" ht="11.25" x14ac:dyDescent="0.2">
      <c r="A109" s="4"/>
      <c r="B109" s="4"/>
      <c r="C109" s="7"/>
      <c r="D109" s="6"/>
      <c r="E109" s="4"/>
      <c r="F109" s="6"/>
      <c r="G109" s="6"/>
      <c r="H109" s="7"/>
      <c r="I109" s="7"/>
      <c r="J109" s="4"/>
    </row>
    <row r="110" spans="1:10" s="2" customFormat="1" ht="11.25" x14ac:dyDescent="0.2">
      <c r="A110" s="4"/>
      <c r="B110" s="4"/>
      <c r="C110" s="7"/>
      <c r="D110" s="6"/>
      <c r="E110" s="4"/>
      <c r="F110" s="6"/>
      <c r="G110" s="6"/>
      <c r="H110" s="7"/>
      <c r="I110" s="7"/>
      <c r="J110" s="4"/>
    </row>
    <row r="111" spans="1:10" s="2" customFormat="1" ht="11.25" x14ac:dyDescent="0.2">
      <c r="A111" s="4"/>
      <c r="B111" s="4"/>
      <c r="C111" s="7"/>
      <c r="D111" s="6"/>
      <c r="E111" s="4"/>
      <c r="F111" s="6"/>
      <c r="G111" s="6"/>
      <c r="H111" s="7"/>
      <c r="I111" s="7"/>
      <c r="J111" s="4"/>
    </row>
    <row r="112" spans="1:10" s="2" customFormat="1" ht="11.25" x14ac:dyDescent="0.2">
      <c r="A112" s="4"/>
      <c r="B112" s="4"/>
      <c r="C112" s="7"/>
      <c r="D112" s="6"/>
      <c r="E112" s="4"/>
      <c r="F112" s="6"/>
      <c r="G112" s="6"/>
      <c r="H112" s="7"/>
      <c r="I112" s="7"/>
      <c r="J112" s="4"/>
    </row>
    <row r="113" spans="1:10" s="2" customFormat="1" ht="11.25" x14ac:dyDescent="0.2">
      <c r="A113" s="4"/>
      <c r="B113" s="4"/>
      <c r="C113" s="7"/>
      <c r="D113" s="6"/>
      <c r="E113" s="4"/>
      <c r="F113" s="6"/>
      <c r="G113" s="6"/>
      <c r="H113" s="7"/>
      <c r="I113" s="7"/>
      <c r="J113" s="4"/>
    </row>
    <row r="114" spans="1:10" s="2" customFormat="1" ht="11.25" x14ac:dyDescent="0.2">
      <c r="A114" s="4"/>
      <c r="B114" s="4"/>
      <c r="C114" s="7"/>
      <c r="D114" s="6"/>
      <c r="E114" s="4"/>
      <c r="F114" s="6"/>
      <c r="G114" s="6"/>
      <c r="H114" s="7"/>
      <c r="I114" s="7"/>
      <c r="J114" s="4"/>
    </row>
    <row r="115" spans="1:10" s="2" customFormat="1" ht="11.25" x14ac:dyDescent="0.2">
      <c r="A115" s="4"/>
      <c r="B115" s="4"/>
      <c r="C115" s="7"/>
      <c r="D115" s="6"/>
      <c r="E115" s="4"/>
      <c r="F115" s="6"/>
      <c r="G115" s="6"/>
      <c r="H115" s="7"/>
      <c r="I115" s="7"/>
      <c r="J115" s="4"/>
    </row>
    <row r="116" spans="1:10" s="2" customFormat="1" ht="11.25" x14ac:dyDescent="0.2">
      <c r="A116" s="4"/>
      <c r="B116" s="4"/>
      <c r="C116" s="7"/>
      <c r="D116" s="6"/>
      <c r="E116" s="4"/>
      <c r="F116" s="6"/>
      <c r="G116" s="6"/>
      <c r="H116" s="7"/>
      <c r="I116" s="7"/>
      <c r="J116" s="4"/>
    </row>
    <row r="117" spans="1:10" s="2" customFormat="1" ht="11.25" x14ac:dyDescent="0.2">
      <c r="A117" s="4"/>
      <c r="B117" s="4"/>
      <c r="C117" s="7"/>
      <c r="D117" s="6"/>
      <c r="E117" s="4"/>
      <c r="F117" s="6"/>
      <c r="G117" s="6"/>
      <c r="H117" s="7"/>
      <c r="I117" s="7"/>
      <c r="J117" s="4"/>
    </row>
    <row r="118" spans="1:10" s="2" customFormat="1" ht="11.25" x14ac:dyDescent="0.2">
      <c r="A118" s="4"/>
      <c r="B118" s="4"/>
      <c r="C118" s="7"/>
      <c r="D118" s="6"/>
      <c r="E118" s="4"/>
      <c r="F118" s="6"/>
      <c r="G118" s="6"/>
      <c r="H118" s="7"/>
      <c r="I118" s="7"/>
      <c r="J118" s="4"/>
    </row>
    <row r="119" spans="1:10" s="2" customFormat="1" ht="11.25" x14ac:dyDescent="0.2">
      <c r="A119" s="4"/>
      <c r="B119" s="4"/>
      <c r="C119" s="7"/>
      <c r="D119" s="6"/>
      <c r="E119" s="4"/>
      <c r="F119" s="6"/>
      <c r="G119" s="6"/>
      <c r="H119" s="7"/>
      <c r="I119" s="7"/>
      <c r="J119" s="4"/>
    </row>
    <row r="120" spans="1:10" s="2" customFormat="1" ht="11.25" x14ac:dyDescent="0.2">
      <c r="A120" s="4"/>
      <c r="B120" s="4"/>
      <c r="C120" s="7"/>
      <c r="D120" s="6"/>
      <c r="E120" s="4"/>
      <c r="F120" s="6"/>
      <c r="G120" s="6"/>
      <c r="H120" s="7"/>
      <c r="I120" s="7"/>
      <c r="J120" s="4"/>
    </row>
    <row r="121" spans="1:10" s="2" customFormat="1" ht="11.25" x14ac:dyDescent="0.2">
      <c r="A121" s="4"/>
      <c r="B121" s="4"/>
      <c r="C121" s="7"/>
      <c r="D121" s="6"/>
      <c r="E121" s="4"/>
      <c r="F121" s="6"/>
      <c r="G121" s="6"/>
      <c r="H121" s="7"/>
      <c r="I121" s="7"/>
      <c r="J121" s="4"/>
    </row>
    <row r="122" spans="1:10" s="2" customFormat="1" ht="11.25" x14ac:dyDescent="0.2">
      <c r="A122" s="4"/>
      <c r="B122" s="4"/>
      <c r="C122" s="7"/>
      <c r="D122" s="6"/>
      <c r="E122" s="4"/>
      <c r="F122" s="6"/>
      <c r="G122" s="6"/>
      <c r="H122" s="7"/>
      <c r="I122" s="7"/>
      <c r="J122" s="4"/>
    </row>
    <row r="123" spans="1:10" s="2" customFormat="1" ht="11.25" x14ac:dyDescent="0.2">
      <c r="A123" s="4"/>
      <c r="B123" s="4"/>
      <c r="C123" s="7"/>
      <c r="D123" s="6"/>
      <c r="E123" s="4"/>
      <c r="F123" s="6"/>
      <c r="G123" s="6"/>
      <c r="H123" s="7"/>
      <c r="I123" s="7"/>
      <c r="J123" s="4"/>
    </row>
    <row r="124" spans="1:10" s="2" customFormat="1" ht="11.25" x14ac:dyDescent="0.2">
      <c r="A124" s="4"/>
      <c r="B124" s="4"/>
      <c r="C124" s="7"/>
      <c r="D124" s="6"/>
      <c r="E124" s="4"/>
      <c r="F124" s="6"/>
      <c r="G124" s="6"/>
      <c r="H124" s="7"/>
      <c r="I124" s="7"/>
      <c r="J124" s="4"/>
    </row>
    <row r="125" spans="1:10" s="2" customFormat="1" ht="11.25" x14ac:dyDescent="0.2">
      <c r="A125" s="4"/>
      <c r="B125" s="4"/>
      <c r="C125" s="7"/>
      <c r="D125" s="6"/>
      <c r="E125" s="4"/>
      <c r="F125" s="6"/>
      <c r="G125" s="6"/>
      <c r="H125" s="7"/>
      <c r="I125" s="7"/>
      <c r="J125" s="4"/>
    </row>
    <row r="126" spans="1:10" s="2" customFormat="1" ht="11.25" x14ac:dyDescent="0.2">
      <c r="A126" s="4"/>
      <c r="B126" s="4"/>
      <c r="C126" s="7"/>
      <c r="D126" s="6"/>
      <c r="E126" s="4"/>
      <c r="F126" s="6"/>
      <c r="G126" s="6"/>
      <c r="H126" s="7"/>
      <c r="I126" s="7"/>
      <c r="J126" s="4"/>
    </row>
    <row r="127" spans="1:10" s="2" customFormat="1" ht="11.25" x14ac:dyDescent="0.2">
      <c r="A127" s="4"/>
      <c r="B127" s="4"/>
      <c r="C127" s="7"/>
      <c r="D127" s="6"/>
      <c r="E127" s="4"/>
      <c r="F127" s="6"/>
      <c r="G127" s="6"/>
      <c r="H127" s="7"/>
      <c r="I127" s="7"/>
      <c r="J127" s="4"/>
    </row>
    <row r="128" spans="1:10" s="2" customFormat="1" ht="11.25" x14ac:dyDescent="0.2">
      <c r="A128" s="4"/>
      <c r="B128" s="4"/>
      <c r="C128" s="7"/>
      <c r="D128" s="6"/>
      <c r="E128" s="4"/>
      <c r="F128" s="6"/>
      <c r="G128" s="6"/>
      <c r="H128" s="7"/>
      <c r="I128" s="7"/>
      <c r="J128" s="4"/>
    </row>
    <row r="129" spans="1:10" s="2" customFormat="1" ht="11.25" x14ac:dyDescent="0.2">
      <c r="A129" s="4"/>
      <c r="B129" s="4"/>
      <c r="C129" s="7"/>
      <c r="D129" s="6"/>
      <c r="E129" s="4"/>
      <c r="F129" s="6"/>
      <c r="G129" s="6"/>
      <c r="H129" s="7"/>
      <c r="I129" s="7"/>
      <c r="J129" s="4"/>
    </row>
    <row r="130" spans="1:10" s="2" customFormat="1" ht="11.25" x14ac:dyDescent="0.2">
      <c r="A130" s="4"/>
      <c r="B130" s="4"/>
      <c r="C130" s="7"/>
      <c r="D130" s="6"/>
      <c r="E130" s="4"/>
      <c r="F130" s="6"/>
      <c r="G130" s="6"/>
      <c r="H130" s="7"/>
      <c r="I130" s="7"/>
      <c r="J130" s="4"/>
    </row>
    <row r="131" spans="1:10" s="2" customFormat="1" ht="11.25" x14ac:dyDescent="0.2">
      <c r="A131" s="4"/>
      <c r="B131" s="4"/>
      <c r="C131" s="7"/>
      <c r="D131" s="6"/>
      <c r="E131" s="4"/>
      <c r="F131" s="6"/>
      <c r="G131" s="6"/>
      <c r="H131" s="7"/>
      <c r="I131" s="7"/>
      <c r="J131" s="4"/>
    </row>
    <row r="132" spans="1:10" s="2" customFormat="1" ht="11.25" x14ac:dyDescent="0.2">
      <c r="A132" s="4"/>
      <c r="B132" s="4"/>
      <c r="C132" s="7"/>
      <c r="D132" s="6"/>
      <c r="E132" s="4"/>
      <c r="F132" s="6"/>
      <c r="G132" s="6"/>
      <c r="H132" s="7"/>
      <c r="I132" s="7"/>
      <c r="J132" s="4"/>
    </row>
    <row r="133" spans="1:10" s="2" customFormat="1" ht="11.25" x14ac:dyDescent="0.2">
      <c r="A133" s="4"/>
      <c r="B133" s="4"/>
      <c r="C133" s="7"/>
      <c r="D133" s="6"/>
      <c r="E133" s="4"/>
      <c r="F133" s="6"/>
      <c r="G133" s="6"/>
      <c r="H133" s="7"/>
      <c r="I133" s="7"/>
      <c r="J133" s="4"/>
    </row>
    <row r="134" spans="1:10" s="2" customFormat="1" ht="11.25" x14ac:dyDescent="0.2">
      <c r="A134" s="4"/>
      <c r="B134" s="4"/>
      <c r="C134" s="7"/>
      <c r="D134" s="6"/>
      <c r="E134" s="4"/>
      <c r="F134" s="6"/>
      <c r="G134" s="6"/>
      <c r="H134" s="7"/>
      <c r="I134" s="7"/>
      <c r="J134" s="4"/>
    </row>
    <row r="135" spans="1:10" s="2" customFormat="1" ht="11.25" x14ac:dyDescent="0.2">
      <c r="A135" s="4"/>
      <c r="B135" s="4"/>
      <c r="C135" s="7"/>
      <c r="D135" s="6"/>
      <c r="E135" s="4"/>
      <c r="F135" s="6"/>
      <c r="G135" s="6"/>
      <c r="H135" s="7"/>
      <c r="I135" s="7"/>
      <c r="J135" s="4"/>
    </row>
    <row r="136" spans="1:10" s="2" customFormat="1" ht="11.25" x14ac:dyDescent="0.2">
      <c r="A136" s="4"/>
      <c r="B136" s="4"/>
      <c r="C136" s="7"/>
      <c r="D136" s="6"/>
      <c r="E136" s="4"/>
      <c r="F136" s="6"/>
      <c r="G136" s="6"/>
      <c r="H136" s="7"/>
      <c r="I136" s="7"/>
      <c r="J136" s="4"/>
    </row>
    <row r="137" spans="1:10" s="2" customFormat="1" ht="11.25" x14ac:dyDescent="0.2">
      <c r="A137" s="4"/>
      <c r="B137" s="4"/>
      <c r="C137" s="7"/>
      <c r="D137" s="6"/>
      <c r="E137" s="4"/>
      <c r="F137" s="6"/>
      <c r="G137" s="6"/>
      <c r="H137" s="7"/>
      <c r="I137" s="7"/>
      <c r="J137" s="4"/>
    </row>
    <row r="138" spans="1:10" s="2" customFormat="1" ht="11.25" x14ac:dyDescent="0.2">
      <c r="A138" s="4"/>
      <c r="B138" s="4"/>
      <c r="C138" s="7"/>
      <c r="D138" s="6"/>
      <c r="E138" s="4"/>
      <c r="F138" s="6"/>
      <c r="G138" s="6"/>
      <c r="H138" s="7"/>
      <c r="I138" s="7"/>
      <c r="J138" s="4"/>
    </row>
    <row r="139" spans="1:10" s="2" customFormat="1" ht="11.25" x14ac:dyDescent="0.2">
      <c r="A139" s="4"/>
      <c r="B139" s="4"/>
      <c r="C139" s="7"/>
      <c r="D139" s="6"/>
      <c r="E139" s="4"/>
      <c r="F139" s="6"/>
      <c r="G139" s="6"/>
      <c r="H139" s="7"/>
      <c r="I139" s="7"/>
      <c r="J139" s="4"/>
    </row>
    <row r="140" spans="1:10" s="2" customFormat="1" ht="11.25" x14ac:dyDescent="0.2">
      <c r="A140" s="4"/>
      <c r="B140" s="4"/>
      <c r="C140" s="7"/>
      <c r="D140" s="6"/>
      <c r="E140" s="4"/>
      <c r="F140" s="6"/>
      <c r="G140" s="6"/>
      <c r="H140" s="7"/>
      <c r="I140" s="7"/>
      <c r="J140" s="4"/>
    </row>
    <row r="141" spans="1:10" s="2" customFormat="1" ht="11.25" x14ac:dyDescent="0.2">
      <c r="A141" s="4"/>
      <c r="B141" s="4"/>
      <c r="C141" s="7"/>
      <c r="D141" s="6"/>
      <c r="E141" s="4"/>
      <c r="F141" s="6"/>
      <c r="G141" s="6"/>
      <c r="H141" s="7"/>
      <c r="I141" s="7"/>
      <c r="J141" s="4"/>
    </row>
    <row r="142" spans="1:10" s="2" customFormat="1" ht="11.25" x14ac:dyDescent="0.2">
      <c r="A142" s="4"/>
      <c r="B142" s="4"/>
      <c r="C142" s="7"/>
      <c r="D142" s="6"/>
      <c r="E142" s="4"/>
      <c r="F142" s="6"/>
      <c r="G142" s="6"/>
      <c r="H142" s="7"/>
      <c r="I142" s="7"/>
      <c r="J142" s="4"/>
    </row>
    <row r="143" spans="1:10" s="2" customFormat="1" ht="11.25" x14ac:dyDescent="0.2">
      <c r="A143" s="4"/>
      <c r="B143" s="4"/>
      <c r="C143" s="7"/>
      <c r="D143" s="6"/>
      <c r="E143" s="4"/>
      <c r="F143" s="6"/>
      <c r="G143" s="6"/>
      <c r="H143" s="7"/>
      <c r="I143" s="7"/>
      <c r="J143" s="4"/>
    </row>
    <row r="144" spans="1:10" s="2" customFormat="1" ht="11.25" x14ac:dyDescent="0.2">
      <c r="A144" s="4"/>
      <c r="B144" s="4"/>
      <c r="C144" s="7"/>
      <c r="D144" s="6"/>
      <c r="E144" s="4"/>
      <c r="F144" s="6"/>
      <c r="G144" s="6"/>
      <c r="H144" s="7"/>
      <c r="I144" s="7"/>
      <c r="J144" s="4"/>
    </row>
    <row r="145" spans="1:10" s="2" customFormat="1" ht="11.25" x14ac:dyDescent="0.2">
      <c r="A145" s="4"/>
      <c r="B145" s="4"/>
      <c r="C145" s="7"/>
      <c r="D145" s="6"/>
      <c r="E145" s="4"/>
      <c r="F145" s="6"/>
      <c r="G145" s="6"/>
      <c r="H145" s="7"/>
      <c r="I145" s="7"/>
      <c r="J145" s="4"/>
    </row>
    <row r="146" spans="1:10" s="2" customFormat="1" ht="11.25" x14ac:dyDescent="0.2">
      <c r="A146" s="4"/>
      <c r="B146" s="4"/>
      <c r="C146" s="7"/>
      <c r="D146" s="6"/>
      <c r="E146" s="4"/>
      <c r="F146" s="6"/>
      <c r="G146" s="6"/>
      <c r="H146" s="7"/>
      <c r="I146" s="7"/>
      <c r="J146" s="4"/>
    </row>
    <row r="147" spans="1:10" s="2" customFormat="1" ht="11.25" x14ac:dyDescent="0.2">
      <c r="A147" s="4"/>
      <c r="B147" s="4"/>
      <c r="C147" s="7"/>
      <c r="D147" s="6"/>
      <c r="E147" s="4"/>
      <c r="F147" s="6"/>
      <c r="G147" s="6"/>
      <c r="H147" s="7"/>
      <c r="I147" s="7"/>
      <c r="J147" s="4"/>
    </row>
    <row r="148" spans="1:10" s="2" customFormat="1" ht="11.25" x14ac:dyDescent="0.2">
      <c r="A148" s="4"/>
      <c r="B148" s="4"/>
      <c r="C148" s="7"/>
      <c r="D148" s="6"/>
      <c r="E148" s="4"/>
      <c r="F148" s="6"/>
      <c r="G148" s="6"/>
      <c r="H148" s="7"/>
      <c r="I148" s="7"/>
      <c r="J148" s="4"/>
    </row>
    <row r="149" spans="1:10" s="2" customFormat="1" ht="11.25" x14ac:dyDescent="0.2">
      <c r="A149" s="4"/>
      <c r="B149" s="4"/>
      <c r="C149" s="7"/>
      <c r="D149" s="6"/>
      <c r="E149" s="4"/>
      <c r="F149" s="6"/>
      <c r="G149" s="6"/>
      <c r="H149" s="7"/>
      <c r="I149" s="7"/>
      <c r="J149" s="4"/>
    </row>
    <row r="150" spans="1:10" s="2" customFormat="1" ht="11.25" x14ac:dyDescent="0.2">
      <c r="A150" s="4"/>
      <c r="B150" s="4"/>
      <c r="C150" s="7"/>
      <c r="D150" s="6"/>
      <c r="E150" s="4"/>
      <c r="F150" s="6"/>
      <c r="G150" s="6"/>
      <c r="H150" s="7"/>
      <c r="I150" s="7"/>
      <c r="J150" s="4"/>
    </row>
    <row r="151" spans="1:10" s="2" customFormat="1" ht="11.25" x14ac:dyDescent="0.2">
      <c r="A151" s="4"/>
      <c r="B151" s="4"/>
      <c r="C151" s="7"/>
      <c r="D151" s="6"/>
      <c r="E151" s="4"/>
      <c r="F151" s="6"/>
      <c r="G151" s="6"/>
      <c r="H151" s="7"/>
      <c r="I151" s="7"/>
      <c r="J151" s="4"/>
    </row>
    <row r="152" spans="1:10" s="2" customFormat="1" ht="11.25" x14ac:dyDescent="0.2">
      <c r="A152" s="4"/>
      <c r="B152" s="4"/>
      <c r="C152" s="7"/>
      <c r="D152" s="6"/>
      <c r="E152" s="4"/>
      <c r="F152" s="6"/>
      <c r="G152" s="6"/>
      <c r="H152" s="7"/>
      <c r="I152" s="7"/>
      <c r="J152" s="4"/>
    </row>
    <row r="153" spans="1:10" s="2" customFormat="1" ht="11.25" x14ac:dyDescent="0.2">
      <c r="A153" s="4"/>
      <c r="B153" s="4"/>
      <c r="C153" s="7"/>
      <c r="D153" s="6"/>
      <c r="E153" s="4"/>
      <c r="F153" s="6"/>
      <c r="G153" s="6"/>
      <c r="H153" s="7"/>
      <c r="I153" s="7"/>
      <c r="J153" s="4"/>
    </row>
    <row r="154" spans="1:10" s="2" customFormat="1" ht="11.25" x14ac:dyDescent="0.2">
      <c r="A154" s="4"/>
      <c r="B154" s="4"/>
      <c r="C154" s="7"/>
      <c r="D154" s="6"/>
      <c r="E154" s="4"/>
      <c r="F154" s="6"/>
      <c r="G154" s="6"/>
      <c r="H154" s="7"/>
      <c r="I154" s="7"/>
      <c r="J154" s="4"/>
    </row>
    <row r="155" spans="1:10" s="2" customFormat="1" ht="11.25" x14ac:dyDescent="0.2">
      <c r="A155" s="4"/>
      <c r="B155" s="4"/>
      <c r="C155" s="7"/>
      <c r="D155" s="6"/>
      <c r="E155" s="4"/>
      <c r="F155" s="6"/>
      <c r="G155" s="6"/>
      <c r="H155" s="7"/>
      <c r="I155" s="7"/>
      <c r="J155" s="4"/>
    </row>
    <row r="156" spans="1:10" s="2" customFormat="1" ht="11.25" x14ac:dyDescent="0.2">
      <c r="A156" s="4"/>
      <c r="B156" s="4"/>
      <c r="C156" s="7"/>
      <c r="D156" s="6"/>
      <c r="E156" s="4"/>
      <c r="F156" s="6"/>
      <c r="G156" s="6"/>
      <c r="H156" s="7"/>
      <c r="I156" s="7"/>
      <c r="J156" s="4"/>
    </row>
    <row r="157" spans="1:10" s="2" customFormat="1" ht="11.25" x14ac:dyDescent="0.2">
      <c r="A157" s="4"/>
      <c r="B157" s="4"/>
      <c r="C157" s="7"/>
      <c r="D157" s="6"/>
      <c r="E157" s="4"/>
      <c r="F157" s="6"/>
      <c r="G157" s="6"/>
      <c r="H157" s="7"/>
      <c r="I157" s="7"/>
      <c r="J157" s="4"/>
    </row>
    <row r="158" spans="1:10" s="2" customFormat="1" ht="11.25" x14ac:dyDescent="0.2">
      <c r="A158" s="4"/>
      <c r="B158" s="4"/>
      <c r="C158" s="7"/>
      <c r="D158" s="6"/>
      <c r="E158" s="4"/>
      <c r="F158" s="6"/>
      <c r="G158" s="6"/>
      <c r="H158" s="7"/>
      <c r="I158" s="7"/>
      <c r="J158" s="4"/>
    </row>
    <row r="159" spans="1:10" x14ac:dyDescent="0.2">
      <c r="F159" s="6"/>
    </row>
  </sheetData>
  <mergeCells count="5">
    <mergeCell ref="J3:J4"/>
    <mergeCell ref="K7:M7"/>
    <mergeCell ref="A1:C1"/>
    <mergeCell ref="F3:F4"/>
    <mergeCell ref="I3:I4"/>
  </mergeCells>
  <phoneticPr fontId="2" type="noConversion"/>
  <pageMargins left="0" right="0" top="1.1811023622047245" bottom="0" header="0.51181102362204722" footer="0.23622047244094491"/>
  <pageSetup paperSize="9" scale="60" fitToHeight="28"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J92"/>
  <sheetViews>
    <sheetView zoomScaleNormal="100" workbookViewId="0">
      <pane ySplit="6" topLeftCell="A55" activePane="bottomLeft" state="frozen"/>
      <selection pane="bottomLeft" activeCell="J99" sqref="J99"/>
    </sheetView>
  </sheetViews>
  <sheetFormatPr defaultRowHeight="12.75" x14ac:dyDescent="0.2"/>
  <cols>
    <col min="1" max="1" width="4.42578125" style="511" customWidth="1"/>
    <col min="2" max="2" width="8.5703125" style="27" customWidth="1"/>
    <col min="3" max="3" width="14.42578125" style="441" customWidth="1"/>
    <col min="4" max="4" width="17.140625" style="441" customWidth="1"/>
    <col min="5" max="5" width="11" style="22" customWidth="1"/>
    <col min="6" max="6" width="20.5703125" style="22" customWidth="1"/>
    <col min="7" max="7" width="16.85546875" style="22" customWidth="1"/>
    <col min="8" max="8" width="14.42578125" style="441" customWidth="1"/>
    <col min="9" max="9" width="11.85546875" style="441" customWidth="1"/>
    <col min="10" max="10" width="10.7109375" style="22" customWidth="1"/>
    <col min="11" max="16384" width="9.140625" style="441"/>
  </cols>
  <sheetData>
    <row r="1" spans="1:10" ht="15.75" customHeight="1" x14ac:dyDescent="0.2">
      <c r="A1" s="678" t="s">
        <v>1232</v>
      </c>
      <c r="B1" s="678"/>
      <c r="C1" s="494"/>
      <c r="D1" s="494"/>
    </row>
    <row r="2" spans="1:10" ht="15.75" customHeight="1" x14ac:dyDescent="0.2">
      <c r="A2" s="452" t="s">
        <v>488</v>
      </c>
      <c r="B2" s="452"/>
      <c r="C2" s="452"/>
      <c r="D2" s="452"/>
      <c r="E2" s="26"/>
    </row>
    <row r="3" spans="1:10" ht="13.5" thickBot="1" x14ac:dyDescent="0.25">
      <c r="B3" s="27" t="s">
        <v>1074</v>
      </c>
    </row>
    <row r="4" spans="1:10" ht="81.75" customHeight="1" x14ac:dyDescent="0.2">
      <c r="A4" s="679" t="s">
        <v>1533</v>
      </c>
      <c r="B4" s="679" t="s">
        <v>582</v>
      </c>
      <c r="C4" s="679" t="s">
        <v>1156</v>
      </c>
      <c r="D4" s="679" t="s">
        <v>241</v>
      </c>
      <c r="E4" s="679" t="s">
        <v>761</v>
      </c>
      <c r="F4" s="679" t="s">
        <v>1331</v>
      </c>
      <c r="G4" s="679" t="s">
        <v>91</v>
      </c>
      <c r="H4" s="679" t="s">
        <v>762</v>
      </c>
      <c r="I4" s="679" t="s">
        <v>1319</v>
      </c>
      <c r="J4" s="679" t="s">
        <v>26</v>
      </c>
    </row>
    <row r="5" spans="1:10" ht="60.75" customHeight="1" thickBot="1" x14ac:dyDescent="0.25">
      <c r="A5" s="680"/>
      <c r="B5" s="680"/>
      <c r="C5" s="680"/>
      <c r="D5" s="680"/>
      <c r="E5" s="680"/>
      <c r="F5" s="680"/>
      <c r="G5" s="680"/>
      <c r="H5" s="680"/>
      <c r="I5" s="680"/>
      <c r="J5" s="680"/>
    </row>
    <row r="6" spans="1:10" s="22" customFormat="1" ht="13.5" thickBot="1" x14ac:dyDescent="0.25">
      <c r="A6" s="28">
        <v>1</v>
      </c>
      <c r="B6" s="29">
        <v>2</v>
      </c>
      <c r="C6" s="30">
        <v>3</v>
      </c>
      <c r="D6" s="30">
        <v>4</v>
      </c>
      <c r="E6" s="30">
        <v>5</v>
      </c>
      <c r="F6" s="30">
        <v>6</v>
      </c>
      <c r="G6" s="30">
        <v>7</v>
      </c>
      <c r="H6" s="30">
        <v>8</v>
      </c>
      <c r="I6" s="30">
        <v>9</v>
      </c>
      <c r="J6" s="30">
        <v>15</v>
      </c>
    </row>
    <row r="7" spans="1:10" ht="76.5" customHeight="1" x14ac:dyDescent="0.2">
      <c r="A7" s="19">
        <v>1</v>
      </c>
      <c r="B7" s="690" t="s">
        <v>1563</v>
      </c>
      <c r="C7" s="691" t="s">
        <v>3084</v>
      </c>
      <c r="D7" s="692" t="s">
        <v>12786</v>
      </c>
      <c r="E7" s="693" t="s">
        <v>966</v>
      </c>
      <c r="F7" s="694" t="s">
        <v>12787</v>
      </c>
      <c r="G7" s="691" t="s">
        <v>12788</v>
      </c>
      <c r="H7" s="691" t="s">
        <v>1158</v>
      </c>
      <c r="I7" s="690" t="s">
        <v>12789</v>
      </c>
      <c r="J7" s="31">
        <v>751.1</v>
      </c>
    </row>
    <row r="8" spans="1:10" ht="41.25" customHeight="1" x14ac:dyDescent="0.2">
      <c r="A8" s="19">
        <v>2</v>
      </c>
      <c r="B8" s="690" t="s">
        <v>1564</v>
      </c>
      <c r="C8" s="690" t="s">
        <v>12790</v>
      </c>
      <c r="D8" s="694" t="s">
        <v>12791</v>
      </c>
      <c r="E8" s="693" t="s">
        <v>967</v>
      </c>
      <c r="F8" s="694" t="s">
        <v>1228</v>
      </c>
      <c r="G8" s="691" t="s">
        <v>12792</v>
      </c>
      <c r="H8" s="691" t="s">
        <v>1158</v>
      </c>
      <c r="I8" s="690" t="s">
        <v>12789</v>
      </c>
      <c r="J8" s="31">
        <v>60.9</v>
      </c>
    </row>
    <row r="9" spans="1:10" ht="39" customHeight="1" x14ac:dyDescent="0.2">
      <c r="A9" s="19">
        <v>3</v>
      </c>
      <c r="B9" s="690" t="s">
        <v>1565</v>
      </c>
      <c r="C9" s="690" t="s">
        <v>12793</v>
      </c>
      <c r="D9" s="694" t="s">
        <v>12794</v>
      </c>
      <c r="E9" s="693" t="s">
        <v>968</v>
      </c>
      <c r="F9" s="694" t="s">
        <v>1228</v>
      </c>
      <c r="G9" s="691" t="s">
        <v>12795</v>
      </c>
      <c r="H9" s="691" t="s">
        <v>1158</v>
      </c>
      <c r="I9" s="690" t="s">
        <v>12789</v>
      </c>
      <c r="J9" s="31">
        <v>43</v>
      </c>
    </row>
    <row r="10" spans="1:10" ht="39" customHeight="1" x14ac:dyDescent="0.2">
      <c r="A10" s="19">
        <v>4</v>
      </c>
      <c r="B10" s="690" t="s">
        <v>1565</v>
      </c>
      <c r="C10" s="690" t="s">
        <v>12796</v>
      </c>
      <c r="D10" s="694" t="s">
        <v>12794</v>
      </c>
      <c r="E10" s="693" t="s">
        <v>968</v>
      </c>
      <c r="F10" s="694" t="s">
        <v>1228</v>
      </c>
      <c r="G10" s="691" t="s">
        <v>12797</v>
      </c>
      <c r="H10" s="691" t="s">
        <v>1158</v>
      </c>
      <c r="I10" s="690" t="s">
        <v>12789</v>
      </c>
      <c r="J10" s="31">
        <v>60.4</v>
      </c>
    </row>
    <row r="11" spans="1:10" ht="39" customHeight="1" x14ac:dyDescent="0.2">
      <c r="A11" s="19">
        <v>5</v>
      </c>
      <c r="B11" s="690" t="s">
        <v>1566</v>
      </c>
      <c r="C11" s="690" t="s">
        <v>751</v>
      </c>
      <c r="D11" s="694" t="s">
        <v>12794</v>
      </c>
      <c r="E11" s="693" t="s">
        <v>969</v>
      </c>
      <c r="F11" s="691" t="s">
        <v>261</v>
      </c>
      <c r="G11" s="691" t="s">
        <v>12798</v>
      </c>
      <c r="H11" s="691" t="s">
        <v>1158</v>
      </c>
      <c r="I11" s="690" t="s">
        <v>12789</v>
      </c>
      <c r="J11" s="31">
        <v>26.5</v>
      </c>
    </row>
    <row r="12" spans="1:10" ht="66" customHeight="1" x14ac:dyDescent="0.2">
      <c r="A12" s="19">
        <v>6</v>
      </c>
      <c r="B12" s="690" t="s">
        <v>1567</v>
      </c>
      <c r="C12" s="690" t="s">
        <v>12799</v>
      </c>
      <c r="D12" s="692" t="s">
        <v>12794</v>
      </c>
      <c r="E12" s="693" t="s">
        <v>14</v>
      </c>
      <c r="F12" s="691" t="s">
        <v>261</v>
      </c>
      <c r="G12" s="691" t="s">
        <v>12800</v>
      </c>
      <c r="H12" s="691" t="s">
        <v>1158</v>
      </c>
      <c r="I12" s="690" t="s">
        <v>12789</v>
      </c>
      <c r="J12" s="690">
        <v>48.8</v>
      </c>
    </row>
    <row r="13" spans="1:10" ht="42" customHeight="1" x14ac:dyDescent="0.2">
      <c r="A13" s="19">
        <v>7</v>
      </c>
      <c r="B13" s="690" t="s">
        <v>224</v>
      </c>
      <c r="C13" s="690" t="s">
        <v>12801</v>
      </c>
      <c r="D13" s="692" t="s">
        <v>12794</v>
      </c>
      <c r="E13" s="693" t="s">
        <v>173</v>
      </c>
      <c r="F13" s="691" t="s">
        <v>1228</v>
      </c>
      <c r="G13" s="691" t="s">
        <v>12802</v>
      </c>
      <c r="H13" s="691" t="s">
        <v>1158</v>
      </c>
      <c r="I13" s="690" t="s">
        <v>12789</v>
      </c>
      <c r="J13" s="31">
        <v>39.1</v>
      </c>
    </row>
    <row r="14" spans="1:10" ht="42" customHeight="1" x14ac:dyDescent="0.2">
      <c r="A14" s="19">
        <v>8</v>
      </c>
      <c r="B14" s="690" t="s">
        <v>225</v>
      </c>
      <c r="C14" s="690" t="s">
        <v>12803</v>
      </c>
      <c r="D14" s="692" t="s">
        <v>12794</v>
      </c>
      <c r="E14" s="693" t="s">
        <v>1279</v>
      </c>
      <c r="F14" s="691" t="s">
        <v>1228</v>
      </c>
      <c r="G14" s="691" t="s">
        <v>12804</v>
      </c>
      <c r="H14" s="691" t="s">
        <v>1158</v>
      </c>
      <c r="I14" s="690" t="s">
        <v>12789</v>
      </c>
      <c r="J14" s="21">
        <v>38.5</v>
      </c>
    </row>
    <row r="15" spans="1:10" ht="66" customHeight="1" x14ac:dyDescent="0.2">
      <c r="A15" s="19">
        <v>9</v>
      </c>
      <c r="B15" s="690" t="s">
        <v>225</v>
      </c>
      <c r="C15" s="690" t="s">
        <v>12805</v>
      </c>
      <c r="D15" s="692" t="s">
        <v>12794</v>
      </c>
      <c r="E15" s="693" t="s">
        <v>1279</v>
      </c>
      <c r="F15" s="691" t="s">
        <v>1228</v>
      </c>
      <c r="G15" s="691" t="s">
        <v>12806</v>
      </c>
      <c r="H15" s="691" t="s">
        <v>1158</v>
      </c>
      <c r="I15" s="690" t="s">
        <v>12789</v>
      </c>
      <c r="J15" s="21">
        <v>58</v>
      </c>
    </row>
    <row r="16" spans="1:10" ht="41.25" customHeight="1" x14ac:dyDescent="0.2">
      <c r="A16" s="19">
        <v>10</v>
      </c>
      <c r="B16" s="695" t="s">
        <v>1019</v>
      </c>
      <c r="C16" s="441" t="s">
        <v>12807</v>
      </c>
      <c r="D16" s="692" t="s">
        <v>12794</v>
      </c>
      <c r="E16" s="693" t="s">
        <v>1280</v>
      </c>
      <c r="F16" s="691" t="s">
        <v>1071</v>
      </c>
      <c r="G16" s="691" t="s">
        <v>12808</v>
      </c>
      <c r="H16" s="691" t="s">
        <v>1158</v>
      </c>
      <c r="I16" s="690" t="s">
        <v>12789</v>
      </c>
      <c r="J16" s="31">
        <v>45.6</v>
      </c>
    </row>
    <row r="17" spans="1:10" ht="42.75" customHeight="1" x14ac:dyDescent="0.2">
      <c r="A17" s="19">
        <v>11</v>
      </c>
      <c r="B17" s="690" t="s">
        <v>1394</v>
      </c>
      <c r="C17" s="690" t="s">
        <v>12809</v>
      </c>
      <c r="D17" s="692" t="s">
        <v>12794</v>
      </c>
      <c r="E17" s="693" t="s">
        <v>1281</v>
      </c>
      <c r="F17" s="691" t="s">
        <v>261</v>
      </c>
      <c r="G17" s="691" t="s">
        <v>12810</v>
      </c>
      <c r="H17" s="691" t="s">
        <v>1158</v>
      </c>
      <c r="I17" s="690" t="s">
        <v>12789</v>
      </c>
      <c r="J17" s="31">
        <v>30.2</v>
      </c>
    </row>
    <row r="18" spans="1:10" ht="42.75" customHeight="1" x14ac:dyDescent="0.2">
      <c r="A18" s="19">
        <v>12</v>
      </c>
      <c r="B18" s="690" t="s">
        <v>1328</v>
      </c>
      <c r="C18" s="690" t="s">
        <v>12811</v>
      </c>
      <c r="D18" s="692" t="s">
        <v>12794</v>
      </c>
      <c r="E18" s="693" t="s">
        <v>1309</v>
      </c>
      <c r="F18" s="691" t="s">
        <v>1228</v>
      </c>
      <c r="G18" s="691" t="s">
        <v>12812</v>
      </c>
      <c r="H18" s="691" t="s">
        <v>1158</v>
      </c>
      <c r="I18" s="690" t="s">
        <v>12789</v>
      </c>
      <c r="J18" s="21">
        <v>31.9</v>
      </c>
    </row>
    <row r="19" spans="1:10" ht="42.75" customHeight="1" x14ac:dyDescent="0.2">
      <c r="A19" s="19">
        <v>13</v>
      </c>
      <c r="B19" s="690" t="s">
        <v>1329</v>
      </c>
      <c r="C19" s="690" t="s">
        <v>12813</v>
      </c>
      <c r="D19" s="692" t="s">
        <v>12794</v>
      </c>
      <c r="E19" s="693" t="s">
        <v>1282</v>
      </c>
      <c r="F19" s="691" t="s">
        <v>1228</v>
      </c>
      <c r="G19" s="691" t="s">
        <v>12814</v>
      </c>
      <c r="H19" s="691" t="s">
        <v>1158</v>
      </c>
      <c r="I19" s="690" t="s">
        <v>12789</v>
      </c>
      <c r="J19" s="31">
        <v>42.8</v>
      </c>
    </row>
    <row r="20" spans="1:10" ht="67.5" customHeight="1" x14ac:dyDescent="0.2">
      <c r="A20" s="19">
        <v>14</v>
      </c>
      <c r="B20" s="690" t="s">
        <v>1230</v>
      </c>
      <c r="C20" s="690" t="s">
        <v>12815</v>
      </c>
      <c r="D20" s="692" t="s">
        <v>12794</v>
      </c>
      <c r="E20" s="693" t="s">
        <v>1283</v>
      </c>
      <c r="F20" s="691" t="s">
        <v>1228</v>
      </c>
      <c r="G20" s="691" t="s">
        <v>12816</v>
      </c>
      <c r="H20" s="691" t="s">
        <v>1158</v>
      </c>
      <c r="I20" s="690" t="s">
        <v>12789</v>
      </c>
      <c r="J20" s="31">
        <v>43.4</v>
      </c>
    </row>
    <row r="21" spans="1:10" ht="79.5" customHeight="1" x14ac:dyDescent="0.2">
      <c r="A21" s="19">
        <v>15</v>
      </c>
      <c r="B21" s="690" t="s">
        <v>1231</v>
      </c>
      <c r="C21" s="696" t="s">
        <v>12817</v>
      </c>
      <c r="D21" s="692" t="s">
        <v>12794</v>
      </c>
      <c r="E21" s="693" t="s">
        <v>1284</v>
      </c>
      <c r="F21" s="691" t="s">
        <v>1228</v>
      </c>
      <c r="G21" s="691" t="s">
        <v>12818</v>
      </c>
      <c r="H21" s="691" t="s">
        <v>1158</v>
      </c>
      <c r="I21" s="690" t="s">
        <v>12789</v>
      </c>
      <c r="J21" s="31">
        <v>44</v>
      </c>
    </row>
    <row r="22" spans="1:10" ht="79.5" customHeight="1" x14ac:dyDescent="0.2">
      <c r="A22" s="19">
        <v>16</v>
      </c>
      <c r="B22" s="690" t="s">
        <v>1231</v>
      </c>
      <c r="C22" s="696" t="s">
        <v>12819</v>
      </c>
      <c r="D22" s="692" t="s">
        <v>12794</v>
      </c>
      <c r="E22" s="693" t="s">
        <v>1284</v>
      </c>
      <c r="F22" s="691" t="s">
        <v>1228</v>
      </c>
      <c r="G22" s="691" t="s">
        <v>12820</v>
      </c>
      <c r="H22" s="691" t="s">
        <v>1158</v>
      </c>
      <c r="I22" s="690" t="s">
        <v>12789</v>
      </c>
      <c r="J22" s="31">
        <v>44.9</v>
      </c>
    </row>
    <row r="23" spans="1:10" ht="79.5" customHeight="1" x14ac:dyDescent="0.2">
      <c r="A23" s="697">
        <v>17</v>
      </c>
      <c r="B23" s="690" t="s">
        <v>1231</v>
      </c>
      <c r="C23" s="696" t="s">
        <v>12821</v>
      </c>
      <c r="D23" s="692" t="s">
        <v>12794</v>
      </c>
      <c r="E23" s="693" t="s">
        <v>1284</v>
      </c>
      <c r="F23" s="691" t="s">
        <v>1228</v>
      </c>
      <c r="G23" s="691" t="s">
        <v>12822</v>
      </c>
      <c r="H23" s="691" t="s">
        <v>1158</v>
      </c>
      <c r="I23" s="690" t="s">
        <v>12789</v>
      </c>
      <c r="J23" s="31">
        <v>30.1</v>
      </c>
    </row>
    <row r="24" spans="1:10" ht="79.5" customHeight="1" x14ac:dyDescent="0.2">
      <c r="A24" s="698"/>
      <c r="B24" s="690" t="s">
        <v>1231</v>
      </c>
      <c r="C24" s="696" t="s">
        <v>12821</v>
      </c>
      <c r="D24" s="692" t="s">
        <v>12794</v>
      </c>
      <c r="E24" s="693" t="s">
        <v>1284</v>
      </c>
      <c r="F24" s="691" t="s">
        <v>1228</v>
      </c>
      <c r="G24" s="691" t="s">
        <v>12823</v>
      </c>
      <c r="H24" s="691" t="s">
        <v>1158</v>
      </c>
      <c r="I24" s="690" t="s">
        <v>12789</v>
      </c>
      <c r="J24" s="31">
        <v>42.3</v>
      </c>
    </row>
    <row r="25" spans="1:10" ht="79.5" customHeight="1" x14ac:dyDescent="0.2">
      <c r="A25" s="698"/>
      <c r="B25" s="690" t="s">
        <v>1231</v>
      </c>
      <c r="C25" s="696" t="s">
        <v>12824</v>
      </c>
      <c r="D25" s="692" t="s">
        <v>12794</v>
      </c>
      <c r="E25" s="693" t="s">
        <v>1284</v>
      </c>
      <c r="F25" s="691" t="s">
        <v>1228</v>
      </c>
      <c r="G25" s="691" t="s">
        <v>12825</v>
      </c>
      <c r="H25" s="691" t="s">
        <v>1158</v>
      </c>
      <c r="I25" s="690" t="s">
        <v>12789</v>
      </c>
      <c r="J25" s="31">
        <v>27.2</v>
      </c>
    </row>
    <row r="26" spans="1:10" ht="79.5" customHeight="1" x14ac:dyDescent="0.2">
      <c r="A26" s="698"/>
      <c r="B26" s="690" t="s">
        <v>1231</v>
      </c>
      <c r="C26" s="696" t="s">
        <v>12824</v>
      </c>
      <c r="D26" s="692" t="s">
        <v>12794</v>
      </c>
      <c r="E26" s="693" t="s">
        <v>1284</v>
      </c>
      <c r="F26" s="691" t="s">
        <v>1228</v>
      </c>
      <c r="G26" s="691" t="s">
        <v>12826</v>
      </c>
      <c r="H26" s="691" t="s">
        <v>1158</v>
      </c>
      <c r="I26" s="690" t="s">
        <v>12789</v>
      </c>
      <c r="J26" s="31">
        <v>32.6</v>
      </c>
    </row>
    <row r="27" spans="1:10" ht="79.5" customHeight="1" x14ac:dyDescent="0.2">
      <c r="A27" s="698"/>
      <c r="B27" s="690" t="s">
        <v>1231</v>
      </c>
      <c r="C27" s="696" t="s">
        <v>12824</v>
      </c>
      <c r="D27" s="692" t="s">
        <v>12794</v>
      </c>
      <c r="E27" s="693" t="s">
        <v>1284</v>
      </c>
      <c r="F27" s="691" t="s">
        <v>1228</v>
      </c>
      <c r="G27" s="691" t="s">
        <v>12827</v>
      </c>
      <c r="H27" s="691" t="s">
        <v>1158</v>
      </c>
      <c r="I27" s="690" t="s">
        <v>12789</v>
      </c>
      <c r="J27" s="31">
        <v>54.8</v>
      </c>
    </row>
    <row r="28" spans="1:10" ht="79.5" customHeight="1" x14ac:dyDescent="0.2">
      <c r="A28" s="698"/>
      <c r="B28" s="690" t="s">
        <v>1231</v>
      </c>
      <c r="C28" s="696" t="s">
        <v>12824</v>
      </c>
      <c r="D28" s="692" t="s">
        <v>12794</v>
      </c>
      <c r="E28" s="693" t="s">
        <v>1284</v>
      </c>
      <c r="F28" s="691" t="s">
        <v>1228</v>
      </c>
      <c r="G28" s="691" t="s">
        <v>12828</v>
      </c>
      <c r="H28" s="691" t="s">
        <v>1158</v>
      </c>
      <c r="I28" s="690" t="s">
        <v>12789</v>
      </c>
      <c r="J28" s="31">
        <v>51.7</v>
      </c>
    </row>
    <row r="29" spans="1:10" ht="79.5" customHeight="1" x14ac:dyDescent="0.2">
      <c r="A29" s="698"/>
      <c r="B29" s="690" t="s">
        <v>1231</v>
      </c>
      <c r="C29" s="696" t="s">
        <v>12821</v>
      </c>
      <c r="D29" s="692" t="s">
        <v>12794</v>
      </c>
      <c r="E29" s="693" t="s">
        <v>1284</v>
      </c>
      <c r="F29" s="691" t="s">
        <v>1228</v>
      </c>
      <c r="G29" s="691" t="s">
        <v>12829</v>
      </c>
      <c r="H29" s="691" t="s">
        <v>1158</v>
      </c>
      <c r="I29" s="690" t="s">
        <v>12789</v>
      </c>
      <c r="J29" s="31">
        <v>44</v>
      </c>
    </row>
    <row r="30" spans="1:10" ht="79.5" customHeight="1" x14ac:dyDescent="0.2">
      <c r="A30" s="699"/>
      <c r="B30" s="690" t="s">
        <v>1231</v>
      </c>
      <c r="C30" s="696" t="s">
        <v>12821</v>
      </c>
      <c r="D30" s="692" t="s">
        <v>12794</v>
      </c>
      <c r="E30" s="693" t="s">
        <v>1284</v>
      </c>
      <c r="F30" s="691" t="s">
        <v>1228</v>
      </c>
      <c r="G30" s="691" t="s">
        <v>12830</v>
      </c>
      <c r="H30" s="691" t="s">
        <v>1158</v>
      </c>
      <c r="I30" s="690" t="s">
        <v>12789</v>
      </c>
      <c r="J30" s="31">
        <v>32.4</v>
      </c>
    </row>
    <row r="31" spans="1:10" ht="42.75" customHeight="1" x14ac:dyDescent="0.2">
      <c r="A31" s="19">
        <v>18</v>
      </c>
      <c r="B31" s="690" t="s">
        <v>612</v>
      </c>
      <c r="C31" s="690" t="s">
        <v>12831</v>
      </c>
      <c r="D31" s="692" t="s">
        <v>12794</v>
      </c>
      <c r="E31" s="693" t="s">
        <v>683</v>
      </c>
      <c r="F31" s="691" t="s">
        <v>261</v>
      </c>
      <c r="G31" s="691" t="s">
        <v>12832</v>
      </c>
      <c r="H31" s="691" t="s">
        <v>1158</v>
      </c>
      <c r="I31" s="690" t="s">
        <v>12789</v>
      </c>
      <c r="J31" s="31">
        <v>53</v>
      </c>
    </row>
    <row r="32" spans="1:10" ht="42.75" customHeight="1" x14ac:dyDescent="0.2">
      <c r="A32" s="19">
        <v>19</v>
      </c>
      <c r="B32" s="690" t="s">
        <v>219</v>
      </c>
      <c r="C32" s="690" t="s">
        <v>751</v>
      </c>
      <c r="D32" s="692" t="s">
        <v>12794</v>
      </c>
      <c r="E32" s="693" t="s">
        <v>1320</v>
      </c>
      <c r="F32" s="691" t="s">
        <v>261</v>
      </c>
      <c r="G32" s="691" t="s">
        <v>12833</v>
      </c>
      <c r="H32" s="691" t="s">
        <v>1158</v>
      </c>
      <c r="I32" s="690" t="s">
        <v>12789</v>
      </c>
      <c r="J32" s="31">
        <v>49.4</v>
      </c>
    </row>
    <row r="33" spans="1:10" ht="42.75" customHeight="1" x14ac:dyDescent="0.2">
      <c r="A33" s="19">
        <v>20</v>
      </c>
      <c r="B33" s="690" t="s">
        <v>1374</v>
      </c>
      <c r="C33" s="690" t="s">
        <v>12834</v>
      </c>
      <c r="D33" s="692" t="s">
        <v>12794</v>
      </c>
      <c r="E33" s="693" t="s">
        <v>200</v>
      </c>
      <c r="F33" s="691" t="s">
        <v>261</v>
      </c>
      <c r="G33" s="691" t="s">
        <v>12835</v>
      </c>
      <c r="H33" s="691" t="s">
        <v>1158</v>
      </c>
      <c r="I33" s="690" t="s">
        <v>12789</v>
      </c>
      <c r="J33" s="31">
        <v>48.5</v>
      </c>
    </row>
    <row r="34" spans="1:10" ht="42.75" customHeight="1" x14ac:dyDescent="0.2">
      <c r="A34" s="19">
        <v>21</v>
      </c>
      <c r="B34" s="700" t="s">
        <v>1375</v>
      </c>
      <c r="C34" s="690" t="s">
        <v>12836</v>
      </c>
      <c r="D34" s="694" t="s">
        <v>12794</v>
      </c>
      <c r="E34" s="693" t="s">
        <v>1053</v>
      </c>
      <c r="F34" s="691" t="s">
        <v>1321</v>
      </c>
      <c r="G34" s="691" t="s">
        <v>12837</v>
      </c>
      <c r="H34" s="691" t="s">
        <v>1158</v>
      </c>
      <c r="I34" s="690" t="s">
        <v>12789</v>
      </c>
      <c r="J34" s="31">
        <v>40.700000000000003</v>
      </c>
    </row>
    <row r="35" spans="1:10" ht="42.75" customHeight="1" x14ac:dyDescent="0.2">
      <c r="A35" s="19">
        <v>22</v>
      </c>
      <c r="B35" s="701" t="s">
        <v>1375</v>
      </c>
      <c r="C35" s="690" t="s">
        <v>12838</v>
      </c>
      <c r="D35" s="694" t="s">
        <v>12794</v>
      </c>
      <c r="E35" s="693" t="s">
        <v>1053</v>
      </c>
      <c r="F35" s="691" t="s">
        <v>1321</v>
      </c>
      <c r="G35" s="691" t="s">
        <v>12839</v>
      </c>
      <c r="H35" s="691" t="s">
        <v>1158</v>
      </c>
      <c r="I35" s="690" t="s">
        <v>12789</v>
      </c>
      <c r="J35" s="31">
        <v>37.9</v>
      </c>
    </row>
    <row r="36" spans="1:10" ht="42.75" customHeight="1" x14ac:dyDescent="0.2">
      <c r="A36" s="19">
        <v>23</v>
      </c>
      <c r="B36" s="690" t="s">
        <v>835</v>
      </c>
      <c r="C36" s="690" t="s">
        <v>12840</v>
      </c>
      <c r="D36" s="692" t="s">
        <v>12794</v>
      </c>
      <c r="E36" s="693" t="s">
        <v>1052</v>
      </c>
      <c r="F36" s="691" t="s">
        <v>261</v>
      </c>
      <c r="G36" s="691" t="s">
        <v>12841</v>
      </c>
      <c r="H36" s="691" t="s">
        <v>1158</v>
      </c>
      <c r="I36" s="690" t="s">
        <v>12789</v>
      </c>
      <c r="J36" s="31">
        <v>80.400000000000006</v>
      </c>
    </row>
    <row r="37" spans="1:10" ht="52.5" customHeight="1" x14ac:dyDescent="0.2">
      <c r="A37" s="19">
        <v>24</v>
      </c>
      <c r="B37" s="690" t="s">
        <v>446</v>
      </c>
      <c r="C37" s="690" t="s">
        <v>12842</v>
      </c>
      <c r="D37" s="692" t="s">
        <v>12794</v>
      </c>
      <c r="E37" s="693" t="s">
        <v>1266</v>
      </c>
      <c r="F37" s="691" t="s">
        <v>1322</v>
      </c>
      <c r="G37" s="691" t="s">
        <v>12843</v>
      </c>
      <c r="H37" s="691" t="s">
        <v>1158</v>
      </c>
      <c r="I37" s="690" t="s">
        <v>12789</v>
      </c>
      <c r="J37" s="31">
        <v>32.200000000000003</v>
      </c>
    </row>
    <row r="38" spans="1:10" ht="54" customHeight="1" x14ac:dyDescent="0.2">
      <c r="A38" s="19">
        <v>25</v>
      </c>
      <c r="B38" s="690" t="s">
        <v>447</v>
      </c>
      <c r="C38" s="690" t="s">
        <v>12844</v>
      </c>
      <c r="D38" s="692" t="s">
        <v>12794</v>
      </c>
      <c r="E38" s="693" t="s">
        <v>1265</v>
      </c>
      <c r="F38" s="691" t="s">
        <v>1071</v>
      </c>
      <c r="G38" s="691" t="s">
        <v>12845</v>
      </c>
      <c r="H38" s="691" t="s">
        <v>1158</v>
      </c>
      <c r="I38" s="690" t="s">
        <v>12789</v>
      </c>
      <c r="J38" s="21">
        <v>42.9</v>
      </c>
    </row>
    <row r="39" spans="1:10" ht="57.75" customHeight="1" x14ac:dyDescent="0.2">
      <c r="A39" s="19">
        <v>26</v>
      </c>
      <c r="B39" s="690" t="s">
        <v>812</v>
      </c>
      <c r="C39" s="690" t="s">
        <v>751</v>
      </c>
      <c r="D39" s="692" t="s">
        <v>12794</v>
      </c>
      <c r="E39" s="693" t="s">
        <v>759</v>
      </c>
      <c r="F39" s="691" t="s">
        <v>261</v>
      </c>
      <c r="G39" s="691" t="s">
        <v>12846</v>
      </c>
      <c r="H39" s="691" t="s">
        <v>1158</v>
      </c>
      <c r="I39" s="690" t="s">
        <v>12789</v>
      </c>
      <c r="J39" s="31">
        <v>44.1</v>
      </c>
    </row>
    <row r="40" spans="1:10" ht="77.25" customHeight="1" x14ac:dyDescent="0.2">
      <c r="A40" s="19">
        <v>27</v>
      </c>
      <c r="B40" s="690" t="s">
        <v>7</v>
      </c>
      <c r="C40" s="690" t="s">
        <v>12847</v>
      </c>
      <c r="D40" s="692" t="s">
        <v>12794</v>
      </c>
      <c r="E40" s="693" t="s">
        <v>758</v>
      </c>
      <c r="F40" s="691" t="s">
        <v>1228</v>
      </c>
      <c r="G40" s="691" t="s">
        <v>12848</v>
      </c>
      <c r="H40" s="691" t="s">
        <v>1158</v>
      </c>
      <c r="I40" s="690" t="s">
        <v>12789</v>
      </c>
      <c r="J40" s="31">
        <v>39.5</v>
      </c>
    </row>
    <row r="41" spans="1:10" ht="54" customHeight="1" x14ac:dyDescent="0.2">
      <c r="A41" s="19">
        <v>28</v>
      </c>
      <c r="B41" s="690" t="s">
        <v>8</v>
      </c>
      <c r="C41" s="690" t="s">
        <v>12849</v>
      </c>
      <c r="D41" s="692" t="s">
        <v>12794</v>
      </c>
      <c r="E41" s="693" t="s">
        <v>172</v>
      </c>
      <c r="F41" s="691" t="s">
        <v>1228</v>
      </c>
      <c r="G41" s="691" t="s">
        <v>12850</v>
      </c>
      <c r="H41" s="691" t="s">
        <v>1158</v>
      </c>
      <c r="I41" s="690" t="s">
        <v>12789</v>
      </c>
      <c r="J41" s="21">
        <v>43.6</v>
      </c>
    </row>
    <row r="42" spans="1:10" ht="48" customHeight="1" x14ac:dyDescent="0.2">
      <c r="A42" s="19">
        <v>29</v>
      </c>
      <c r="B42" s="690" t="s">
        <v>9</v>
      </c>
      <c r="C42" s="690" t="s">
        <v>12851</v>
      </c>
      <c r="D42" s="692" t="s">
        <v>12794</v>
      </c>
      <c r="E42" s="693" t="s">
        <v>1289</v>
      </c>
      <c r="F42" s="691" t="s">
        <v>1559</v>
      </c>
      <c r="G42" s="691" t="s">
        <v>12852</v>
      </c>
      <c r="H42" s="691" t="s">
        <v>1158</v>
      </c>
      <c r="I42" s="690" t="s">
        <v>12789</v>
      </c>
      <c r="J42" s="31">
        <v>43.9</v>
      </c>
    </row>
    <row r="43" spans="1:10" ht="94.5" customHeight="1" x14ac:dyDescent="0.2">
      <c r="A43" s="19">
        <v>30</v>
      </c>
      <c r="B43" s="690" t="s">
        <v>10</v>
      </c>
      <c r="C43" s="690" t="s">
        <v>751</v>
      </c>
      <c r="D43" s="692" t="s">
        <v>12794</v>
      </c>
      <c r="E43" s="693" t="s">
        <v>1309</v>
      </c>
      <c r="F43" s="691" t="s">
        <v>12853</v>
      </c>
      <c r="G43" s="691" t="s">
        <v>12854</v>
      </c>
      <c r="H43" s="691" t="s">
        <v>1158</v>
      </c>
      <c r="I43" s="690" t="s">
        <v>12789</v>
      </c>
      <c r="J43" s="702">
        <f>145.6-13</f>
        <v>132.6</v>
      </c>
    </row>
    <row r="44" spans="1:10" ht="93.75" customHeight="1" x14ac:dyDescent="0.2">
      <c r="A44" s="19">
        <v>31</v>
      </c>
      <c r="B44" s="690" t="s">
        <v>10</v>
      </c>
      <c r="C44" s="690" t="s">
        <v>12855</v>
      </c>
      <c r="D44" s="692" t="s">
        <v>12856</v>
      </c>
      <c r="E44" s="693" t="s">
        <v>1309</v>
      </c>
      <c r="F44" s="691" t="s">
        <v>12857</v>
      </c>
      <c r="G44" s="691" t="s">
        <v>12858</v>
      </c>
      <c r="H44" s="691" t="s">
        <v>1158</v>
      </c>
      <c r="I44" s="690" t="s">
        <v>12789</v>
      </c>
      <c r="J44" s="702">
        <v>13.1</v>
      </c>
    </row>
    <row r="45" spans="1:10" ht="93.75" customHeight="1" x14ac:dyDescent="0.2">
      <c r="A45" s="19">
        <v>32</v>
      </c>
      <c r="B45" s="690" t="s">
        <v>10</v>
      </c>
      <c r="C45" s="690" t="s">
        <v>12859</v>
      </c>
      <c r="D45" s="692" t="s">
        <v>12856</v>
      </c>
      <c r="E45" s="693" t="s">
        <v>1309</v>
      </c>
      <c r="F45" s="691" t="s">
        <v>12857</v>
      </c>
      <c r="G45" s="691" t="s">
        <v>12860</v>
      </c>
      <c r="H45" s="691" t="s">
        <v>1158</v>
      </c>
      <c r="I45" s="690" t="s">
        <v>12789</v>
      </c>
      <c r="J45" s="702">
        <v>27.7</v>
      </c>
    </row>
    <row r="46" spans="1:10" ht="93.75" customHeight="1" x14ac:dyDescent="0.2">
      <c r="A46" s="19">
        <v>33</v>
      </c>
      <c r="B46" s="690" t="s">
        <v>10</v>
      </c>
      <c r="C46" s="690" t="s">
        <v>12861</v>
      </c>
      <c r="D46" s="692" t="s">
        <v>12856</v>
      </c>
      <c r="E46" s="693" t="s">
        <v>1309</v>
      </c>
      <c r="F46" s="691" t="s">
        <v>12857</v>
      </c>
      <c r="G46" s="691" t="s">
        <v>12862</v>
      </c>
      <c r="H46" s="691" t="s">
        <v>1158</v>
      </c>
      <c r="I46" s="690" t="s">
        <v>12789</v>
      </c>
      <c r="J46" s="702">
        <v>13.5</v>
      </c>
    </row>
    <row r="47" spans="1:10" ht="93.75" customHeight="1" x14ac:dyDescent="0.2">
      <c r="A47" s="19">
        <v>34</v>
      </c>
      <c r="B47" s="690" t="s">
        <v>10</v>
      </c>
      <c r="C47" s="690" t="s">
        <v>12863</v>
      </c>
      <c r="D47" s="692" t="s">
        <v>12856</v>
      </c>
      <c r="E47" s="693" t="s">
        <v>1309</v>
      </c>
      <c r="F47" s="691" t="s">
        <v>12857</v>
      </c>
      <c r="G47" s="691" t="s">
        <v>12864</v>
      </c>
      <c r="H47" s="691" t="s">
        <v>1158</v>
      </c>
      <c r="I47" s="690" t="s">
        <v>12789</v>
      </c>
      <c r="J47" s="702">
        <v>13.1</v>
      </c>
    </row>
    <row r="48" spans="1:10" ht="93.75" customHeight="1" x14ac:dyDescent="0.2">
      <c r="A48" s="19">
        <v>35</v>
      </c>
      <c r="B48" s="690" t="s">
        <v>10</v>
      </c>
      <c r="C48" s="690" t="s">
        <v>12865</v>
      </c>
      <c r="D48" s="692" t="s">
        <v>12856</v>
      </c>
      <c r="E48" s="693" t="s">
        <v>1309</v>
      </c>
      <c r="F48" s="691" t="s">
        <v>12857</v>
      </c>
      <c r="G48" s="691" t="s">
        <v>12866</v>
      </c>
      <c r="H48" s="691" t="s">
        <v>1158</v>
      </c>
      <c r="I48" s="690" t="s">
        <v>12789</v>
      </c>
      <c r="J48" s="702">
        <v>19.399999999999999</v>
      </c>
    </row>
    <row r="49" spans="1:10" ht="93.75" customHeight="1" x14ac:dyDescent="0.2">
      <c r="A49" s="19">
        <v>36</v>
      </c>
      <c r="B49" s="690" t="s">
        <v>10</v>
      </c>
      <c r="C49" s="690" t="s">
        <v>12867</v>
      </c>
      <c r="D49" s="692" t="s">
        <v>12856</v>
      </c>
      <c r="E49" s="693" t="s">
        <v>1309</v>
      </c>
      <c r="F49" s="691" t="s">
        <v>12857</v>
      </c>
      <c r="G49" s="691" t="s">
        <v>12868</v>
      </c>
      <c r="H49" s="691" t="s">
        <v>1158</v>
      </c>
      <c r="I49" s="690" t="s">
        <v>12789</v>
      </c>
      <c r="J49" s="702">
        <v>13.1</v>
      </c>
    </row>
    <row r="50" spans="1:10" ht="93.75" customHeight="1" x14ac:dyDescent="0.2">
      <c r="A50" s="19">
        <v>37</v>
      </c>
      <c r="B50" s="690" t="s">
        <v>10</v>
      </c>
      <c r="C50" s="690" t="s">
        <v>12869</v>
      </c>
      <c r="D50" s="692" t="s">
        <v>12856</v>
      </c>
      <c r="E50" s="693" t="s">
        <v>1309</v>
      </c>
      <c r="F50" s="691" t="s">
        <v>12857</v>
      </c>
      <c r="G50" s="691" t="s">
        <v>12870</v>
      </c>
      <c r="H50" s="691" t="s">
        <v>1158</v>
      </c>
      <c r="I50" s="690" t="s">
        <v>12789</v>
      </c>
      <c r="J50" s="702">
        <v>19.7</v>
      </c>
    </row>
    <row r="51" spans="1:10" ht="93.75" customHeight="1" x14ac:dyDescent="0.2">
      <c r="A51" s="19">
        <v>38</v>
      </c>
      <c r="B51" s="690" t="s">
        <v>10</v>
      </c>
      <c r="C51" s="690" t="s">
        <v>12871</v>
      </c>
      <c r="D51" s="692" t="s">
        <v>12856</v>
      </c>
      <c r="E51" s="693" t="s">
        <v>1309</v>
      </c>
      <c r="F51" s="691" t="s">
        <v>12857</v>
      </c>
      <c r="G51" s="691" t="s">
        <v>12872</v>
      </c>
      <c r="H51" s="691" t="s">
        <v>1158</v>
      </c>
      <c r="I51" s="690" t="s">
        <v>12789</v>
      </c>
      <c r="J51" s="702">
        <v>19.399999999999999</v>
      </c>
    </row>
    <row r="52" spans="1:10" ht="93.75" customHeight="1" x14ac:dyDescent="0.2">
      <c r="A52" s="19">
        <v>39</v>
      </c>
      <c r="B52" s="690" t="s">
        <v>10</v>
      </c>
      <c r="C52" s="690" t="s">
        <v>12873</v>
      </c>
      <c r="D52" s="692" t="s">
        <v>12856</v>
      </c>
      <c r="E52" s="693" t="s">
        <v>1309</v>
      </c>
      <c r="F52" s="691" t="s">
        <v>12857</v>
      </c>
      <c r="G52" s="691" t="s">
        <v>12874</v>
      </c>
      <c r="H52" s="691" t="s">
        <v>1158</v>
      </c>
      <c r="I52" s="690" t="s">
        <v>12789</v>
      </c>
      <c r="J52" s="702">
        <v>21.4</v>
      </c>
    </row>
    <row r="53" spans="1:10" ht="93.75" customHeight="1" x14ac:dyDescent="0.2">
      <c r="A53" s="19">
        <v>40</v>
      </c>
      <c r="B53" s="690" t="s">
        <v>10</v>
      </c>
      <c r="C53" s="690" t="s">
        <v>12875</v>
      </c>
      <c r="D53" s="692" t="s">
        <v>12856</v>
      </c>
      <c r="E53" s="693" t="s">
        <v>1309</v>
      </c>
      <c r="F53" s="691" t="s">
        <v>12857</v>
      </c>
      <c r="G53" s="691" t="s">
        <v>12876</v>
      </c>
      <c r="H53" s="691" t="s">
        <v>1158</v>
      </c>
      <c r="I53" s="690" t="s">
        <v>12789</v>
      </c>
      <c r="J53" s="702">
        <v>13.7</v>
      </c>
    </row>
    <row r="54" spans="1:10" ht="93.75" customHeight="1" x14ac:dyDescent="0.2">
      <c r="A54" s="19">
        <v>41</v>
      </c>
      <c r="B54" s="690" t="s">
        <v>10</v>
      </c>
      <c r="C54" s="690" t="s">
        <v>12877</v>
      </c>
      <c r="D54" s="692" t="s">
        <v>12856</v>
      </c>
      <c r="E54" s="693" t="s">
        <v>1309</v>
      </c>
      <c r="F54" s="691" t="s">
        <v>12857</v>
      </c>
      <c r="G54" s="691" t="s">
        <v>12878</v>
      </c>
      <c r="H54" s="691" t="s">
        <v>1158</v>
      </c>
      <c r="I54" s="690" t="s">
        <v>12789</v>
      </c>
      <c r="J54" s="702">
        <v>19.100000000000001</v>
      </c>
    </row>
    <row r="55" spans="1:10" ht="93.75" customHeight="1" x14ac:dyDescent="0.2">
      <c r="A55" s="19">
        <v>42</v>
      </c>
      <c r="B55" s="690" t="s">
        <v>10</v>
      </c>
      <c r="C55" s="690" t="s">
        <v>12879</v>
      </c>
      <c r="D55" s="692" t="s">
        <v>12856</v>
      </c>
      <c r="E55" s="693" t="s">
        <v>1309</v>
      </c>
      <c r="F55" s="691" t="s">
        <v>12857</v>
      </c>
      <c r="G55" s="691" t="s">
        <v>12880</v>
      </c>
      <c r="H55" s="691" t="s">
        <v>1158</v>
      </c>
      <c r="I55" s="690" t="s">
        <v>12789</v>
      </c>
      <c r="J55" s="702">
        <v>19.100000000000001</v>
      </c>
    </row>
    <row r="56" spans="1:10" ht="93.75" customHeight="1" x14ac:dyDescent="0.2">
      <c r="A56" s="19">
        <v>43</v>
      </c>
      <c r="B56" s="690" t="s">
        <v>10</v>
      </c>
      <c r="C56" s="690" t="s">
        <v>12881</v>
      </c>
      <c r="D56" s="692" t="s">
        <v>12856</v>
      </c>
      <c r="E56" s="693" t="s">
        <v>1309</v>
      </c>
      <c r="F56" s="691" t="s">
        <v>12857</v>
      </c>
      <c r="G56" s="691" t="s">
        <v>12882</v>
      </c>
      <c r="H56" s="691" t="s">
        <v>1158</v>
      </c>
      <c r="I56" s="690" t="s">
        <v>12789</v>
      </c>
      <c r="J56" s="702">
        <v>21.4</v>
      </c>
    </row>
    <row r="57" spans="1:10" ht="93.75" customHeight="1" x14ac:dyDescent="0.2">
      <c r="A57" s="19">
        <v>44</v>
      </c>
      <c r="B57" s="690" t="s">
        <v>10</v>
      </c>
      <c r="C57" s="690" t="s">
        <v>12883</v>
      </c>
      <c r="D57" s="692" t="s">
        <v>12856</v>
      </c>
      <c r="E57" s="693" t="s">
        <v>1309</v>
      </c>
      <c r="F57" s="691" t="s">
        <v>12857</v>
      </c>
      <c r="G57" s="691" t="s">
        <v>12884</v>
      </c>
      <c r="H57" s="691" t="s">
        <v>1158</v>
      </c>
      <c r="I57" s="690" t="s">
        <v>12789</v>
      </c>
      <c r="J57" s="702">
        <v>18.899999999999999</v>
      </c>
    </row>
    <row r="58" spans="1:10" ht="93.75" customHeight="1" x14ac:dyDescent="0.2">
      <c r="A58" s="19">
        <v>45</v>
      </c>
      <c r="B58" s="690" t="s">
        <v>10</v>
      </c>
      <c r="C58" s="690" t="s">
        <v>12885</v>
      </c>
      <c r="D58" s="692" t="s">
        <v>12856</v>
      </c>
      <c r="E58" s="693" t="s">
        <v>1309</v>
      </c>
      <c r="F58" s="691" t="s">
        <v>12857</v>
      </c>
      <c r="G58" s="691" t="s">
        <v>12886</v>
      </c>
      <c r="H58" s="691" t="s">
        <v>1158</v>
      </c>
      <c r="I58" s="690" t="s">
        <v>12789</v>
      </c>
      <c r="J58" s="702">
        <v>20.6</v>
      </c>
    </row>
    <row r="59" spans="1:10" ht="93.75" customHeight="1" x14ac:dyDescent="0.2">
      <c r="A59" s="19">
        <v>46</v>
      </c>
      <c r="B59" s="690" t="s">
        <v>10</v>
      </c>
      <c r="C59" s="690" t="s">
        <v>12887</v>
      </c>
      <c r="D59" s="692" t="s">
        <v>12856</v>
      </c>
      <c r="E59" s="693" t="s">
        <v>1309</v>
      </c>
      <c r="F59" s="691" t="s">
        <v>12857</v>
      </c>
      <c r="G59" s="691" t="s">
        <v>12888</v>
      </c>
      <c r="H59" s="691" t="s">
        <v>1158</v>
      </c>
      <c r="I59" s="690" t="s">
        <v>12789</v>
      </c>
      <c r="J59" s="702">
        <v>12.9</v>
      </c>
    </row>
    <row r="60" spans="1:10" ht="93.75" customHeight="1" x14ac:dyDescent="0.2">
      <c r="A60" s="19">
        <v>47</v>
      </c>
      <c r="B60" s="690" t="s">
        <v>10</v>
      </c>
      <c r="C60" s="690" t="s">
        <v>12889</v>
      </c>
      <c r="D60" s="692" t="s">
        <v>12856</v>
      </c>
      <c r="E60" s="693" t="s">
        <v>1309</v>
      </c>
      <c r="F60" s="691" t="s">
        <v>12857</v>
      </c>
      <c r="G60" s="691" t="s">
        <v>12890</v>
      </c>
      <c r="H60" s="691" t="s">
        <v>1158</v>
      </c>
      <c r="I60" s="690" t="s">
        <v>12789</v>
      </c>
      <c r="J60" s="702">
        <v>19.100000000000001</v>
      </c>
    </row>
    <row r="61" spans="1:10" ht="93.75" customHeight="1" x14ac:dyDescent="0.2">
      <c r="A61" s="19">
        <v>48</v>
      </c>
      <c r="B61" s="690" t="s">
        <v>10</v>
      </c>
      <c r="C61" s="690" t="s">
        <v>12891</v>
      </c>
      <c r="D61" s="692" t="s">
        <v>12856</v>
      </c>
      <c r="E61" s="693" t="s">
        <v>1309</v>
      </c>
      <c r="F61" s="691" t="s">
        <v>12857</v>
      </c>
      <c r="G61" s="691" t="s">
        <v>12892</v>
      </c>
      <c r="H61" s="691" t="s">
        <v>1158</v>
      </c>
      <c r="I61" s="690" t="s">
        <v>12789</v>
      </c>
      <c r="J61" s="702">
        <v>12.9</v>
      </c>
    </row>
    <row r="62" spans="1:10" ht="93.75" customHeight="1" x14ac:dyDescent="0.2">
      <c r="A62" s="19">
        <v>49</v>
      </c>
      <c r="B62" s="690" t="s">
        <v>10</v>
      </c>
      <c r="C62" s="690" t="s">
        <v>12893</v>
      </c>
      <c r="D62" s="692" t="s">
        <v>12856</v>
      </c>
      <c r="E62" s="693" t="s">
        <v>1309</v>
      </c>
      <c r="F62" s="691" t="s">
        <v>12857</v>
      </c>
      <c r="G62" s="691" t="s">
        <v>12894</v>
      </c>
      <c r="H62" s="691" t="s">
        <v>1158</v>
      </c>
      <c r="I62" s="690" t="s">
        <v>12789</v>
      </c>
      <c r="J62" s="702">
        <v>19.399999999999999</v>
      </c>
    </row>
    <row r="63" spans="1:10" ht="93.75" customHeight="1" x14ac:dyDescent="0.2">
      <c r="A63" s="19">
        <v>50</v>
      </c>
      <c r="B63" s="690" t="s">
        <v>10</v>
      </c>
      <c r="C63" s="690" t="s">
        <v>12895</v>
      </c>
      <c r="D63" s="692" t="s">
        <v>12896</v>
      </c>
      <c r="E63" s="693" t="s">
        <v>1309</v>
      </c>
      <c r="F63" s="691" t="s">
        <v>12857</v>
      </c>
      <c r="G63" s="691" t="s">
        <v>12897</v>
      </c>
      <c r="H63" s="691" t="s">
        <v>1158</v>
      </c>
      <c r="I63" s="690" t="s">
        <v>12789</v>
      </c>
      <c r="J63" s="702">
        <v>13.5</v>
      </c>
    </row>
    <row r="64" spans="1:10" ht="93.75" customHeight="1" x14ac:dyDescent="0.2">
      <c r="A64" s="19">
        <v>51</v>
      </c>
      <c r="B64" s="690" t="s">
        <v>10</v>
      </c>
      <c r="C64" s="690" t="s">
        <v>12898</v>
      </c>
      <c r="D64" s="692" t="s">
        <v>12896</v>
      </c>
      <c r="E64" s="693" t="s">
        <v>1309</v>
      </c>
      <c r="F64" s="691" t="s">
        <v>12857</v>
      </c>
      <c r="G64" s="691" t="s">
        <v>12899</v>
      </c>
      <c r="H64" s="691" t="s">
        <v>1158</v>
      </c>
      <c r="I64" s="690" t="s">
        <v>12789</v>
      </c>
      <c r="J64" s="702">
        <v>12.5</v>
      </c>
    </row>
    <row r="65" spans="1:10" ht="93.75" customHeight="1" x14ac:dyDescent="0.2">
      <c r="A65" s="19">
        <v>52</v>
      </c>
      <c r="B65" s="690" t="s">
        <v>10</v>
      </c>
      <c r="C65" s="690" t="s">
        <v>12900</v>
      </c>
      <c r="D65" s="692" t="s">
        <v>12856</v>
      </c>
      <c r="E65" s="693" t="s">
        <v>1309</v>
      </c>
      <c r="F65" s="691" t="s">
        <v>12857</v>
      </c>
      <c r="G65" s="691" t="s">
        <v>12901</v>
      </c>
      <c r="H65" s="691" t="s">
        <v>1158</v>
      </c>
      <c r="I65" s="690" t="s">
        <v>12789</v>
      </c>
      <c r="J65" s="702">
        <v>19</v>
      </c>
    </row>
    <row r="66" spans="1:10" ht="93.75" customHeight="1" x14ac:dyDescent="0.2">
      <c r="A66" s="19">
        <v>53</v>
      </c>
      <c r="B66" s="690" t="s">
        <v>10</v>
      </c>
      <c r="C66" s="690" t="s">
        <v>12902</v>
      </c>
      <c r="D66" s="692" t="s">
        <v>12856</v>
      </c>
      <c r="E66" s="693" t="s">
        <v>1309</v>
      </c>
      <c r="F66" s="691" t="s">
        <v>12857</v>
      </c>
      <c r="G66" s="691" t="s">
        <v>12903</v>
      </c>
      <c r="H66" s="691" t="s">
        <v>1158</v>
      </c>
      <c r="I66" s="690" t="s">
        <v>12789</v>
      </c>
      <c r="J66" s="702">
        <v>12.9</v>
      </c>
    </row>
    <row r="67" spans="1:10" ht="54.75" customHeight="1" x14ac:dyDescent="0.2">
      <c r="A67" s="19">
        <v>54</v>
      </c>
      <c r="B67" s="690" t="s">
        <v>11</v>
      </c>
      <c r="C67" s="690" t="s">
        <v>751</v>
      </c>
      <c r="D67" s="692" t="s">
        <v>12856</v>
      </c>
      <c r="E67" s="693" t="s">
        <v>1288</v>
      </c>
      <c r="F67" s="691" t="s">
        <v>1455</v>
      </c>
      <c r="G67" s="691" t="s">
        <v>12904</v>
      </c>
      <c r="H67" s="691" t="s">
        <v>1158</v>
      </c>
      <c r="I67" s="690" t="s">
        <v>12789</v>
      </c>
      <c r="J67" s="702">
        <v>11.9</v>
      </c>
    </row>
    <row r="68" spans="1:10" ht="93.75" customHeight="1" x14ac:dyDescent="0.2">
      <c r="A68" s="19">
        <v>55</v>
      </c>
      <c r="B68" s="690" t="s">
        <v>12</v>
      </c>
      <c r="C68" s="690" t="s">
        <v>12905</v>
      </c>
      <c r="D68" s="692" t="s">
        <v>12856</v>
      </c>
      <c r="E68" s="693" t="s">
        <v>1309</v>
      </c>
      <c r="F68" s="691" t="s">
        <v>12857</v>
      </c>
      <c r="G68" s="691" t="s">
        <v>12906</v>
      </c>
      <c r="H68" s="691" t="s">
        <v>1158</v>
      </c>
      <c r="I68" s="690" t="s">
        <v>12789</v>
      </c>
      <c r="J68" s="21">
        <v>17.100000000000001</v>
      </c>
    </row>
    <row r="69" spans="1:10" ht="93.75" customHeight="1" x14ac:dyDescent="0.2">
      <c r="A69" s="19">
        <v>56</v>
      </c>
      <c r="B69" s="690" t="s">
        <v>12</v>
      </c>
      <c r="C69" s="690" t="s">
        <v>12907</v>
      </c>
      <c r="D69" s="692" t="s">
        <v>12856</v>
      </c>
      <c r="E69" s="693" t="s">
        <v>1309</v>
      </c>
      <c r="F69" s="691" t="s">
        <v>12857</v>
      </c>
      <c r="G69" s="691" t="s">
        <v>12908</v>
      </c>
      <c r="H69" s="691" t="s">
        <v>1158</v>
      </c>
      <c r="I69" s="690" t="s">
        <v>12789</v>
      </c>
      <c r="J69" s="21">
        <v>17.899999999999999</v>
      </c>
    </row>
    <row r="70" spans="1:10" ht="93.75" customHeight="1" x14ac:dyDescent="0.2">
      <c r="A70" s="19">
        <v>57</v>
      </c>
      <c r="B70" s="690" t="s">
        <v>12</v>
      </c>
      <c r="C70" s="690" t="s">
        <v>12909</v>
      </c>
      <c r="D70" s="692" t="s">
        <v>12856</v>
      </c>
      <c r="E70" s="693" t="s">
        <v>1309</v>
      </c>
      <c r="F70" s="691" t="s">
        <v>12857</v>
      </c>
      <c r="G70" s="691" t="s">
        <v>12910</v>
      </c>
      <c r="H70" s="691" t="s">
        <v>1158</v>
      </c>
      <c r="I70" s="690" t="s">
        <v>12789</v>
      </c>
      <c r="J70" s="21">
        <v>17.600000000000001</v>
      </c>
    </row>
    <row r="71" spans="1:10" ht="93.75" customHeight="1" x14ac:dyDescent="0.2">
      <c r="A71" s="19">
        <v>58</v>
      </c>
      <c r="B71" s="690" t="s">
        <v>12</v>
      </c>
      <c r="C71" s="690" t="s">
        <v>12911</v>
      </c>
      <c r="D71" s="692" t="s">
        <v>12856</v>
      </c>
      <c r="E71" s="693" t="s">
        <v>1309</v>
      </c>
      <c r="F71" s="691" t="s">
        <v>12857</v>
      </c>
      <c r="G71" s="691" t="s">
        <v>12912</v>
      </c>
      <c r="H71" s="691" t="s">
        <v>1158</v>
      </c>
      <c r="I71" s="690" t="s">
        <v>12789</v>
      </c>
      <c r="J71" s="21">
        <v>17.2</v>
      </c>
    </row>
    <row r="72" spans="1:10" ht="93.75" customHeight="1" x14ac:dyDescent="0.2">
      <c r="A72" s="19">
        <v>59</v>
      </c>
      <c r="B72" s="690" t="s">
        <v>12</v>
      </c>
      <c r="C72" s="690" t="s">
        <v>12913</v>
      </c>
      <c r="D72" s="692" t="s">
        <v>12856</v>
      </c>
      <c r="E72" s="693" t="s">
        <v>1309</v>
      </c>
      <c r="F72" s="691" t="s">
        <v>12857</v>
      </c>
      <c r="G72" s="691" t="s">
        <v>12914</v>
      </c>
      <c r="H72" s="691" t="s">
        <v>1158</v>
      </c>
      <c r="I72" s="690" t="s">
        <v>12789</v>
      </c>
      <c r="J72" s="21">
        <v>17</v>
      </c>
    </row>
    <row r="73" spans="1:10" ht="93.75" customHeight="1" x14ac:dyDescent="0.2">
      <c r="A73" s="19">
        <v>60</v>
      </c>
      <c r="B73" s="690" t="s">
        <v>12</v>
      </c>
      <c r="C73" s="690" t="s">
        <v>12915</v>
      </c>
      <c r="D73" s="692" t="s">
        <v>12856</v>
      </c>
      <c r="E73" s="693" t="s">
        <v>1309</v>
      </c>
      <c r="F73" s="691" t="s">
        <v>12857</v>
      </c>
      <c r="G73" s="691" t="s">
        <v>12916</v>
      </c>
      <c r="H73" s="691" t="s">
        <v>1158</v>
      </c>
      <c r="I73" s="690" t="s">
        <v>12789</v>
      </c>
      <c r="J73" s="21">
        <v>17.8</v>
      </c>
    </row>
    <row r="74" spans="1:10" ht="93.75" customHeight="1" x14ac:dyDescent="0.2">
      <c r="A74" s="19">
        <v>61</v>
      </c>
      <c r="B74" s="690" t="s">
        <v>12</v>
      </c>
      <c r="C74" s="690" t="s">
        <v>12917</v>
      </c>
      <c r="D74" s="692" t="s">
        <v>12856</v>
      </c>
      <c r="E74" s="693" t="s">
        <v>1309</v>
      </c>
      <c r="F74" s="691" t="s">
        <v>12857</v>
      </c>
      <c r="G74" s="691" t="s">
        <v>12918</v>
      </c>
      <c r="H74" s="691" t="s">
        <v>1158</v>
      </c>
      <c r="I74" s="690" t="s">
        <v>12789</v>
      </c>
      <c r="J74" s="21">
        <v>17.5</v>
      </c>
    </row>
    <row r="75" spans="1:10" ht="93.75" customHeight="1" x14ac:dyDescent="0.2">
      <c r="A75" s="19">
        <v>62</v>
      </c>
      <c r="B75" s="690" t="s">
        <v>12</v>
      </c>
      <c r="C75" s="690" t="s">
        <v>12919</v>
      </c>
      <c r="D75" s="692" t="s">
        <v>12856</v>
      </c>
      <c r="E75" s="693" t="s">
        <v>1309</v>
      </c>
      <c r="F75" s="691" t="s">
        <v>12857</v>
      </c>
      <c r="G75" s="691" t="s">
        <v>12920</v>
      </c>
      <c r="H75" s="691" t="s">
        <v>1158</v>
      </c>
      <c r="I75" s="690" t="s">
        <v>12789</v>
      </c>
      <c r="J75" s="21">
        <v>17.3</v>
      </c>
    </row>
    <row r="76" spans="1:10" ht="93.75" customHeight="1" x14ac:dyDescent="0.2">
      <c r="A76" s="19">
        <v>63</v>
      </c>
      <c r="B76" s="690" t="s">
        <v>12</v>
      </c>
      <c r="C76" s="690" t="s">
        <v>12921</v>
      </c>
      <c r="D76" s="692" t="s">
        <v>12856</v>
      </c>
      <c r="E76" s="693" t="s">
        <v>1309</v>
      </c>
      <c r="F76" s="691" t="s">
        <v>12857</v>
      </c>
      <c r="G76" s="691" t="s">
        <v>12922</v>
      </c>
      <c r="H76" s="691" t="s">
        <v>1158</v>
      </c>
      <c r="I76" s="690" t="s">
        <v>12789</v>
      </c>
      <c r="J76" s="21">
        <v>17.5</v>
      </c>
    </row>
    <row r="77" spans="1:10" ht="93.75" customHeight="1" x14ac:dyDescent="0.2">
      <c r="A77" s="19">
        <v>64</v>
      </c>
      <c r="B77" s="690" t="s">
        <v>12</v>
      </c>
      <c r="C77" s="690" t="s">
        <v>12923</v>
      </c>
      <c r="D77" s="692" t="s">
        <v>12856</v>
      </c>
      <c r="E77" s="693" t="s">
        <v>1309</v>
      </c>
      <c r="F77" s="691" t="s">
        <v>12857</v>
      </c>
      <c r="G77" s="691" t="s">
        <v>12924</v>
      </c>
      <c r="H77" s="691" t="s">
        <v>1158</v>
      </c>
      <c r="I77" s="690" t="s">
        <v>12789</v>
      </c>
      <c r="J77" s="21">
        <v>17</v>
      </c>
    </row>
    <row r="78" spans="1:10" ht="93.75" customHeight="1" x14ac:dyDescent="0.2">
      <c r="A78" s="19">
        <v>65</v>
      </c>
      <c r="B78" s="690" t="s">
        <v>12</v>
      </c>
      <c r="C78" s="690" t="s">
        <v>12925</v>
      </c>
      <c r="D78" s="692" t="s">
        <v>12856</v>
      </c>
      <c r="E78" s="693" t="s">
        <v>1309</v>
      </c>
      <c r="F78" s="691" t="s">
        <v>12857</v>
      </c>
      <c r="G78" s="691" t="s">
        <v>12926</v>
      </c>
      <c r="H78" s="691" t="s">
        <v>1158</v>
      </c>
      <c r="I78" s="690" t="s">
        <v>12789</v>
      </c>
      <c r="J78" s="21">
        <v>17.2</v>
      </c>
    </row>
    <row r="79" spans="1:10" ht="93.75" customHeight="1" x14ac:dyDescent="0.2">
      <c r="A79" s="19">
        <v>66</v>
      </c>
      <c r="B79" s="690" t="s">
        <v>12</v>
      </c>
      <c r="C79" s="691" t="s">
        <v>12927</v>
      </c>
      <c r="D79" s="692" t="s">
        <v>12856</v>
      </c>
      <c r="E79" s="693" t="s">
        <v>1309</v>
      </c>
      <c r="F79" s="691" t="s">
        <v>12857</v>
      </c>
      <c r="G79" s="691" t="s">
        <v>12928</v>
      </c>
      <c r="H79" s="691" t="s">
        <v>1158</v>
      </c>
      <c r="I79" s="690" t="s">
        <v>12789</v>
      </c>
      <c r="J79" s="21">
        <v>17.7</v>
      </c>
    </row>
    <row r="80" spans="1:10" ht="93.75" customHeight="1" x14ac:dyDescent="0.2">
      <c r="A80" s="19">
        <v>67</v>
      </c>
      <c r="B80" s="690" t="s">
        <v>12</v>
      </c>
      <c r="C80" s="691" t="s">
        <v>12929</v>
      </c>
      <c r="D80" s="692" t="s">
        <v>12856</v>
      </c>
      <c r="E80" s="693" t="s">
        <v>1309</v>
      </c>
      <c r="F80" s="691" t="s">
        <v>12857</v>
      </c>
      <c r="G80" s="691" t="s">
        <v>12930</v>
      </c>
      <c r="H80" s="691" t="s">
        <v>1158</v>
      </c>
      <c r="I80" s="690" t="s">
        <v>12789</v>
      </c>
      <c r="J80" s="21">
        <v>17.5</v>
      </c>
    </row>
    <row r="81" spans="1:10" ht="93.75" customHeight="1" x14ac:dyDescent="0.2">
      <c r="A81" s="19">
        <v>68</v>
      </c>
      <c r="B81" s="690" t="s">
        <v>12</v>
      </c>
      <c r="C81" s="691" t="s">
        <v>12931</v>
      </c>
      <c r="D81" s="692" t="s">
        <v>12856</v>
      </c>
      <c r="E81" s="693" t="s">
        <v>1309</v>
      </c>
      <c r="F81" s="691" t="s">
        <v>12857</v>
      </c>
      <c r="G81" s="691" t="s">
        <v>12932</v>
      </c>
      <c r="H81" s="691" t="s">
        <v>1158</v>
      </c>
      <c r="I81" s="690" t="s">
        <v>12789</v>
      </c>
      <c r="J81" s="21">
        <v>18</v>
      </c>
    </row>
    <row r="82" spans="1:10" ht="93.75" customHeight="1" x14ac:dyDescent="0.2">
      <c r="A82" s="19">
        <v>69</v>
      </c>
      <c r="B82" s="690" t="s">
        <v>12</v>
      </c>
      <c r="C82" s="691" t="s">
        <v>12933</v>
      </c>
      <c r="D82" s="692" t="s">
        <v>12856</v>
      </c>
      <c r="E82" s="693" t="s">
        <v>1309</v>
      </c>
      <c r="F82" s="691" t="s">
        <v>12857</v>
      </c>
      <c r="G82" s="691" t="s">
        <v>12934</v>
      </c>
      <c r="H82" s="691" t="s">
        <v>1158</v>
      </c>
      <c r="I82" s="690" t="s">
        <v>12789</v>
      </c>
      <c r="J82" s="21">
        <v>17.399999999999999</v>
      </c>
    </row>
    <row r="83" spans="1:10" ht="93.75" customHeight="1" x14ac:dyDescent="0.2">
      <c r="A83" s="19">
        <v>70</v>
      </c>
      <c r="B83" s="690" t="s">
        <v>12</v>
      </c>
      <c r="C83" s="690" t="s">
        <v>12935</v>
      </c>
      <c r="D83" s="692" t="s">
        <v>12856</v>
      </c>
      <c r="E83" s="693" t="s">
        <v>1309</v>
      </c>
      <c r="F83" s="691" t="s">
        <v>1228</v>
      </c>
      <c r="G83" s="691" t="s">
        <v>12936</v>
      </c>
      <c r="H83" s="691" t="s">
        <v>1158</v>
      </c>
      <c r="I83" s="690" t="s">
        <v>12789</v>
      </c>
      <c r="J83" s="21">
        <v>17.5</v>
      </c>
    </row>
    <row r="84" spans="1:10" ht="76.5" customHeight="1" x14ac:dyDescent="0.2">
      <c r="A84" s="19">
        <v>71</v>
      </c>
      <c r="B84" s="690" t="s">
        <v>13</v>
      </c>
      <c r="C84" s="691" t="s">
        <v>751</v>
      </c>
      <c r="D84" s="694" t="s">
        <v>12856</v>
      </c>
      <c r="E84" s="693" t="s">
        <v>260</v>
      </c>
      <c r="F84" s="691" t="s">
        <v>161</v>
      </c>
      <c r="G84" s="691" t="s">
        <v>12937</v>
      </c>
      <c r="H84" s="691" t="s">
        <v>1158</v>
      </c>
      <c r="I84" s="690" t="s">
        <v>12789</v>
      </c>
      <c r="J84" s="31">
        <v>17.899999999999999</v>
      </c>
    </row>
    <row r="85" spans="1:10" ht="76.5" customHeight="1" x14ac:dyDescent="0.2">
      <c r="A85" s="19">
        <v>72</v>
      </c>
      <c r="B85" s="690" t="s">
        <v>13</v>
      </c>
      <c r="C85" s="691" t="s">
        <v>751</v>
      </c>
      <c r="D85" s="694" t="s">
        <v>12856</v>
      </c>
      <c r="E85" s="693" t="s">
        <v>260</v>
      </c>
      <c r="F85" s="691" t="s">
        <v>161</v>
      </c>
      <c r="G85" s="691" t="s">
        <v>12938</v>
      </c>
      <c r="H85" s="691" t="s">
        <v>1158</v>
      </c>
      <c r="I85" s="690" t="s">
        <v>12789</v>
      </c>
      <c r="J85" s="31">
        <v>12.5</v>
      </c>
    </row>
    <row r="86" spans="1:10" ht="76.5" customHeight="1" x14ac:dyDescent="0.2">
      <c r="A86" s="19">
        <v>73</v>
      </c>
      <c r="B86" s="690" t="s">
        <v>13</v>
      </c>
      <c r="C86" s="691" t="s">
        <v>751</v>
      </c>
      <c r="D86" s="694" t="s">
        <v>12856</v>
      </c>
      <c r="E86" s="693" t="s">
        <v>260</v>
      </c>
      <c r="F86" s="691" t="s">
        <v>161</v>
      </c>
      <c r="G86" s="691" t="s">
        <v>12939</v>
      </c>
      <c r="H86" s="691" t="s">
        <v>1158</v>
      </c>
      <c r="I86" s="690" t="s">
        <v>12789</v>
      </c>
      <c r="J86" s="31">
        <v>17.600000000000001</v>
      </c>
    </row>
    <row r="87" spans="1:10" ht="76.5" customHeight="1" x14ac:dyDescent="0.2">
      <c r="A87" s="19">
        <v>74</v>
      </c>
      <c r="B87" s="690" t="s">
        <v>13</v>
      </c>
      <c r="C87" s="691" t="s">
        <v>12940</v>
      </c>
      <c r="D87" s="694" t="s">
        <v>12856</v>
      </c>
      <c r="E87" s="693" t="s">
        <v>260</v>
      </c>
      <c r="F87" s="691" t="s">
        <v>161</v>
      </c>
      <c r="G87" s="691" t="s">
        <v>12941</v>
      </c>
      <c r="H87" s="691" t="s">
        <v>1158</v>
      </c>
      <c r="I87" s="690" t="s">
        <v>12789</v>
      </c>
      <c r="J87" s="31">
        <v>28.4</v>
      </c>
    </row>
    <row r="88" spans="1:10" ht="76.5" customHeight="1" x14ac:dyDescent="0.2">
      <c r="A88" s="19">
        <v>75</v>
      </c>
      <c r="B88" s="690" t="s">
        <v>13</v>
      </c>
      <c r="C88" s="691" t="s">
        <v>751</v>
      </c>
      <c r="D88" s="694" t="s">
        <v>12856</v>
      </c>
      <c r="E88" s="693" t="s">
        <v>260</v>
      </c>
      <c r="F88" s="691" t="s">
        <v>161</v>
      </c>
      <c r="G88" s="691" t="s">
        <v>12942</v>
      </c>
      <c r="H88" s="691" t="s">
        <v>1158</v>
      </c>
      <c r="I88" s="690" t="s">
        <v>12789</v>
      </c>
      <c r="J88" s="31">
        <v>17.600000000000001</v>
      </c>
    </row>
    <row r="89" spans="1:10" ht="76.5" customHeight="1" x14ac:dyDescent="0.2">
      <c r="A89" s="19">
        <v>76</v>
      </c>
      <c r="B89" s="690" t="s">
        <v>13</v>
      </c>
      <c r="C89" s="691" t="s">
        <v>751</v>
      </c>
      <c r="D89" s="694" t="s">
        <v>12856</v>
      </c>
      <c r="E89" s="693" t="s">
        <v>260</v>
      </c>
      <c r="F89" s="691" t="s">
        <v>161</v>
      </c>
      <c r="G89" s="691" t="s">
        <v>12943</v>
      </c>
      <c r="H89" s="691" t="s">
        <v>1158</v>
      </c>
      <c r="I89" s="690" t="s">
        <v>12789</v>
      </c>
      <c r="J89" s="31">
        <v>13.1</v>
      </c>
    </row>
    <row r="90" spans="1:10" ht="76.5" customHeight="1" x14ac:dyDescent="0.2">
      <c r="A90" s="19">
        <v>77</v>
      </c>
      <c r="B90" s="690" t="s">
        <v>13</v>
      </c>
      <c r="C90" s="691" t="s">
        <v>751</v>
      </c>
      <c r="D90" s="694" t="s">
        <v>12856</v>
      </c>
      <c r="E90" s="693" t="s">
        <v>260</v>
      </c>
      <c r="F90" s="691" t="s">
        <v>161</v>
      </c>
      <c r="G90" s="691" t="s">
        <v>12944</v>
      </c>
      <c r="H90" s="691" t="s">
        <v>1158</v>
      </c>
      <c r="I90" s="690" t="s">
        <v>12789</v>
      </c>
      <c r="J90" s="31">
        <v>12.5</v>
      </c>
    </row>
    <row r="91" spans="1:10" ht="76.5" customHeight="1" x14ac:dyDescent="0.2">
      <c r="A91" s="19">
        <v>78</v>
      </c>
      <c r="B91" s="690" t="s">
        <v>13</v>
      </c>
      <c r="C91" s="690" t="s">
        <v>12945</v>
      </c>
      <c r="D91" s="694" t="s">
        <v>12856</v>
      </c>
      <c r="E91" s="693" t="s">
        <v>260</v>
      </c>
      <c r="F91" s="691" t="s">
        <v>161</v>
      </c>
      <c r="G91" s="691" t="s">
        <v>12946</v>
      </c>
      <c r="H91" s="691" t="s">
        <v>1158</v>
      </c>
      <c r="I91" s="690" t="s">
        <v>12789</v>
      </c>
      <c r="J91" s="31">
        <v>18.100000000000001</v>
      </c>
    </row>
    <row r="92" spans="1:10" x14ac:dyDescent="0.2">
      <c r="J92" s="32"/>
    </row>
  </sheetData>
  <autoFilter ref="A6:J36"/>
  <mergeCells count="12">
    <mergeCell ref="A23:A30"/>
    <mergeCell ref="F4:F5"/>
    <mergeCell ref="A1:B1"/>
    <mergeCell ref="A4:A5"/>
    <mergeCell ref="C4:C5"/>
    <mergeCell ref="E4:E5"/>
    <mergeCell ref="B4:B5"/>
    <mergeCell ref="D4:D5"/>
    <mergeCell ref="G4:G5"/>
    <mergeCell ref="H4:H5"/>
    <mergeCell ref="I4:I5"/>
    <mergeCell ref="J4:J5"/>
  </mergeCells>
  <phoneticPr fontId="2" type="noConversion"/>
  <pageMargins left="0.39370078740157483" right="0.39370078740157483" top="0.27559055118110237" bottom="0.23622047244094491" header="0.51181102362204722" footer="0.19685039370078741"/>
  <pageSetup paperSize="9" scale="6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8"/>
  <sheetViews>
    <sheetView tabSelected="1" topLeftCell="A100" workbookViewId="0">
      <selection activeCell="N125" sqref="N125"/>
    </sheetView>
  </sheetViews>
  <sheetFormatPr defaultRowHeight="11.25" x14ac:dyDescent="0.2"/>
  <cols>
    <col min="1" max="1" width="3.85546875" style="120" customWidth="1"/>
    <col min="2" max="2" width="9" style="119" customWidth="1"/>
    <col min="3" max="3" width="14.28515625" style="120" customWidth="1"/>
    <col min="4" max="4" width="17.42578125" style="120" customWidth="1"/>
    <col min="5" max="5" width="25" style="120" customWidth="1"/>
    <col min="6" max="6" width="11.5703125" style="117" hidden="1" customWidth="1"/>
    <col min="7" max="7" width="11.5703125" style="117" customWidth="1"/>
    <col min="8" max="8" width="16.28515625" style="361" customWidth="1"/>
    <col min="9" max="10" width="13.28515625" style="122" hidden="1" customWidth="1"/>
    <col min="11" max="11" width="14.7109375" style="117" hidden="1" customWidth="1"/>
    <col min="12" max="12" width="13.28515625" style="122" hidden="1" customWidth="1"/>
    <col min="13" max="13" width="18.28515625" style="120" customWidth="1"/>
    <col min="14" max="14" width="17.5703125" style="119" customWidth="1"/>
    <col min="15" max="15" width="14.5703125" style="120" customWidth="1"/>
    <col min="16" max="16" width="11.42578125" style="119" customWidth="1"/>
    <col min="17" max="16384" width="9.140625" style="119"/>
  </cols>
  <sheetData>
    <row r="1" spans="1:16" ht="24" customHeight="1" x14ac:dyDescent="0.2">
      <c r="H1" s="122"/>
    </row>
    <row r="2" spans="1:16" ht="33" customHeight="1" x14ac:dyDescent="0.2">
      <c r="A2" s="512" t="s">
        <v>3322</v>
      </c>
      <c r="B2" s="512"/>
      <c r="C2" s="512"/>
      <c r="D2" s="512"/>
      <c r="E2" s="39"/>
      <c r="H2" s="703"/>
    </row>
    <row r="3" spans="1:16" s="110" customFormat="1" ht="56.25" customHeight="1" x14ac:dyDescent="0.2">
      <c r="A3" s="617" t="s">
        <v>1533</v>
      </c>
      <c r="B3" s="617" t="s">
        <v>582</v>
      </c>
      <c r="C3" s="617" t="s">
        <v>1156</v>
      </c>
      <c r="D3" s="611" t="s">
        <v>502</v>
      </c>
      <c r="E3" s="617" t="s">
        <v>1303</v>
      </c>
      <c r="F3" s="611" t="s">
        <v>1420</v>
      </c>
      <c r="G3" s="611" t="s">
        <v>12947</v>
      </c>
      <c r="H3" s="668" t="s">
        <v>736</v>
      </c>
      <c r="I3" s="668" t="s">
        <v>3323</v>
      </c>
      <c r="J3" s="668" t="s">
        <v>3324</v>
      </c>
      <c r="K3" s="611" t="s">
        <v>3325</v>
      </c>
      <c r="L3" s="668" t="s">
        <v>3326</v>
      </c>
      <c r="M3" s="617" t="s">
        <v>91</v>
      </c>
      <c r="N3" s="682" t="s">
        <v>762</v>
      </c>
      <c r="O3" s="611" t="s">
        <v>701</v>
      </c>
      <c r="P3" s="611" t="s">
        <v>1216</v>
      </c>
    </row>
    <row r="4" spans="1:16" s="141" customFormat="1" ht="35.25" customHeight="1" x14ac:dyDescent="0.2">
      <c r="A4" s="617"/>
      <c r="B4" s="617"/>
      <c r="C4" s="617"/>
      <c r="D4" s="612"/>
      <c r="E4" s="617"/>
      <c r="F4" s="612"/>
      <c r="G4" s="612"/>
      <c r="H4" s="670"/>
      <c r="I4" s="670"/>
      <c r="J4" s="670"/>
      <c r="K4" s="612"/>
      <c r="L4" s="670"/>
      <c r="M4" s="617"/>
      <c r="N4" s="682"/>
      <c r="O4" s="612"/>
      <c r="P4" s="612"/>
    </row>
    <row r="5" spans="1:16" s="141" customFormat="1" ht="13.5" customHeight="1" x14ac:dyDescent="0.2">
      <c r="A5" s="513">
        <v>1</v>
      </c>
      <c r="B5" s="508">
        <v>2</v>
      </c>
      <c r="C5" s="508">
        <v>3</v>
      </c>
      <c r="D5" s="508">
        <v>4</v>
      </c>
      <c r="E5" s="508">
        <v>5</v>
      </c>
      <c r="F5" s="508"/>
      <c r="G5" s="508">
        <v>6</v>
      </c>
      <c r="H5" s="508">
        <v>7</v>
      </c>
      <c r="I5" s="508"/>
      <c r="J5" s="508"/>
      <c r="K5" s="508"/>
      <c r="L5" s="508"/>
      <c r="M5" s="508">
        <v>8</v>
      </c>
      <c r="N5" s="508">
        <v>9</v>
      </c>
      <c r="O5" s="508">
        <v>10</v>
      </c>
      <c r="P5" s="509">
        <v>11</v>
      </c>
    </row>
    <row r="6" spans="1:16" s="110" customFormat="1" ht="51.75" customHeight="1" x14ac:dyDescent="0.2">
      <c r="A6" s="513">
        <v>1</v>
      </c>
      <c r="B6" s="462" t="s">
        <v>1439</v>
      </c>
      <c r="C6" s="50" t="s">
        <v>3279</v>
      </c>
      <c r="D6" s="50" t="s">
        <v>348</v>
      </c>
      <c r="E6" s="50" t="s">
        <v>3281</v>
      </c>
      <c r="F6" s="508">
        <v>28828</v>
      </c>
      <c r="G6" s="508">
        <v>28828</v>
      </c>
      <c r="H6" s="514">
        <v>30004470.68</v>
      </c>
      <c r="I6" s="514"/>
      <c r="J6" s="514"/>
      <c r="K6" s="509"/>
      <c r="L6" s="514"/>
      <c r="M6" s="50" t="s">
        <v>12948</v>
      </c>
      <c r="N6" s="509" t="s">
        <v>2351</v>
      </c>
      <c r="O6" s="50" t="s">
        <v>1452</v>
      </c>
      <c r="P6" s="509"/>
    </row>
    <row r="7" spans="1:16" s="110" customFormat="1" ht="51" customHeight="1" x14ac:dyDescent="0.2">
      <c r="A7" s="513">
        <v>2</v>
      </c>
      <c r="B7" s="462" t="s">
        <v>1440</v>
      </c>
      <c r="C7" s="50" t="s">
        <v>1333</v>
      </c>
      <c r="D7" s="50" t="s">
        <v>348</v>
      </c>
      <c r="E7" s="50" t="s">
        <v>3280</v>
      </c>
      <c r="F7" s="508">
        <v>11538</v>
      </c>
      <c r="G7" s="508">
        <v>11538</v>
      </c>
      <c r="H7" s="359">
        <v>12008865.779999999</v>
      </c>
      <c r="I7" s="359"/>
      <c r="J7" s="359"/>
      <c r="K7" s="508"/>
      <c r="L7" s="359"/>
      <c r="M7" s="50" t="s">
        <v>12949</v>
      </c>
      <c r="N7" s="509" t="s">
        <v>2343</v>
      </c>
      <c r="O7" s="50" t="s">
        <v>1452</v>
      </c>
      <c r="P7" s="509"/>
    </row>
    <row r="8" spans="1:16" s="110" customFormat="1" ht="52.5" customHeight="1" x14ac:dyDescent="0.2">
      <c r="A8" s="513">
        <v>3</v>
      </c>
      <c r="B8" s="462" t="s">
        <v>1441</v>
      </c>
      <c r="C8" s="50" t="s">
        <v>765</v>
      </c>
      <c r="D8" s="50" t="s">
        <v>348</v>
      </c>
      <c r="E8" s="50" t="s">
        <v>3298</v>
      </c>
      <c r="F8" s="508">
        <v>16709</v>
      </c>
      <c r="G8" s="508">
        <v>16709</v>
      </c>
      <c r="H8" s="359">
        <v>17390894.289999999</v>
      </c>
      <c r="I8" s="359"/>
      <c r="J8" s="359"/>
      <c r="K8" s="508"/>
      <c r="L8" s="359"/>
      <c r="M8" s="50" t="s">
        <v>12950</v>
      </c>
      <c r="N8" s="509" t="s">
        <v>2344</v>
      </c>
      <c r="O8" s="50" t="s">
        <v>1452</v>
      </c>
      <c r="P8" s="509"/>
    </row>
    <row r="9" spans="1:16" s="110" customFormat="1" ht="77.25" customHeight="1" x14ac:dyDescent="0.2">
      <c r="A9" s="513">
        <v>4</v>
      </c>
      <c r="B9" s="462" t="s">
        <v>1442</v>
      </c>
      <c r="C9" s="50" t="s">
        <v>1096</v>
      </c>
      <c r="D9" s="50" t="s">
        <v>348</v>
      </c>
      <c r="E9" s="50" t="s">
        <v>3294</v>
      </c>
      <c r="F9" s="508">
        <v>25468</v>
      </c>
      <c r="G9" s="508">
        <v>25468</v>
      </c>
      <c r="H9" s="359">
        <v>26507349.079999998</v>
      </c>
      <c r="I9" s="359"/>
      <c r="J9" s="359"/>
      <c r="K9" s="508"/>
      <c r="L9" s="359"/>
      <c r="M9" s="50" t="s">
        <v>12951</v>
      </c>
      <c r="N9" s="509" t="s">
        <v>2348</v>
      </c>
      <c r="O9" s="50" t="s">
        <v>1452</v>
      </c>
      <c r="P9" s="509"/>
    </row>
    <row r="10" spans="1:16" s="110" customFormat="1" ht="54.75" customHeight="1" x14ac:dyDescent="0.2">
      <c r="A10" s="681">
        <v>5</v>
      </c>
      <c r="B10" s="462" t="s">
        <v>1256</v>
      </c>
      <c r="C10" s="462" t="s">
        <v>205</v>
      </c>
      <c r="D10" s="50" t="s">
        <v>348</v>
      </c>
      <c r="E10" s="50" t="s">
        <v>779</v>
      </c>
      <c r="F10" s="508">
        <v>413</v>
      </c>
      <c r="G10" s="508">
        <v>413</v>
      </c>
      <c r="H10" s="359">
        <f>4029881.03/2429*413</f>
        <v>685195.90999999992</v>
      </c>
      <c r="I10" s="359"/>
      <c r="J10" s="359"/>
      <c r="K10" s="508"/>
      <c r="L10" s="359"/>
      <c r="M10" s="50" t="s">
        <v>12952</v>
      </c>
      <c r="N10" s="50" t="s">
        <v>1478</v>
      </c>
      <c r="O10" s="50" t="s">
        <v>1366</v>
      </c>
      <c r="P10" s="50" t="s">
        <v>843</v>
      </c>
    </row>
    <row r="11" spans="1:16" s="110" customFormat="1" ht="48.75" customHeight="1" x14ac:dyDescent="0.2">
      <c r="A11" s="681"/>
      <c r="B11" s="462" t="s">
        <v>1256</v>
      </c>
      <c r="C11" s="462" t="s">
        <v>205</v>
      </c>
      <c r="D11" s="50" t="s">
        <v>348</v>
      </c>
      <c r="E11" s="50" t="s">
        <v>779</v>
      </c>
      <c r="F11" s="508">
        <v>2016</v>
      </c>
      <c r="G11" s="508">
        <v>2016</v>
      </c>
      <c r="H11" s="359">
        <f>4029881.03/2429*2016</f>
        <v>3344685.1199999996</v>
      </c>
      <c r="I11" s="359"/>
      <c r="J11" s="359"/>
      <c r="K11" s="508"/>
      <c r="L11" s="359"/>
      <c r="M11" s="50" t="s">
        <v>12952</v>
      </c>
      <c r="N11" s="50" t="s">
        <v>1423</v>
      </c>
      <c r="O11" s="50" t="s">
        <v>1366</v>
      </c>
      <c r="P11" s="50" t="s">
        <v>843</v>
      </c>
    </row>
    <row r="12" spans="1:16" s="110" customFormat="1" ht="52.5" customHeight="1" x14ac:dyDescent="0.2">
      <c r="A12" s="651">
        <v>6</v>
      </c>
      <c r="B12" s="462" t="s">
        <v>1443</v>
      </c>
      <c r="C12" s="462" t="s">
        <v>515</v>
      </c>
      <c r="D12" s="50" t="s">
        <v>348</v>
      </c>
      <c r="E12" s="50" t="s">
        <v>1575</v>
      </c>
      <c r="F12" s="508">
        <v>14808</v>
      </c>
      <c r="G12" s="508">
        <v>14808</v>
      </c>
      <c r="H12" s="359">
        <v>9008150.6400000006</v>
      </c>
      <c r="I12" s="359"/>
      <c r="J12" s="359"/>
      <c r="K12" s="508"/>
      <c r="L12" s="359"/>
      <c r="M12" s="50" t="s">
        <v>12953</v>
      </c>
      <c r="N12" s="50" t="s">
        <v>541</v>
      </c>
      <c r="O12" s="50" t="s">
        <v>157</v>
      </c>
      <c r="P12" s="50"/>
    </row>
    <row r="13" spans="1:16" s="110" customFormat="1" ht="55.5" customHeight="1" x14ac:dyDescent="0.2">
      <c r="A13" s="652"/>
      <c r="B13" s="462" t="s">
        <v>1443</v>
      </c>
      <c r="C13" s="462" t="s">
        <v>515</v>
      </c>
      <c r="D13" s="50" t="s">
        <v>348</v>
      </c>
      <c r="E13" s="50" t="s">
        <v>1575</v>
      </c>
      <c r="F13" s="508">
        <v>1699</v>
      </c>
      <c r="G13" s="508">
        <v>1699</v>
      </c>
      <c r="H13" s="359">
        <v>1033552.67</v>
      </c>
      <c r="I13" s="359"/>
      <c r="J13" s="359"/>
      <c r="K13" s="508"/>
      <c r="L13" s="359"/>
      <c r="M13" s="50" t="s">
        <v>12953</v>
      </c>
      <c r="N13" s="50" t="s">
        <v>1478</v>
      </c>
      <c r="O13" s="50" t="s">
        <v>157</v>
      </c>
      <c r="P13" s="50"/>
    </row>
    <row r="14" spans="1:16" s="110" customFormat="1" ht="58.5" customHeight="1" x14ac:dyDescent="0.2">
      <c r="A14" s="652"/>
      <c r="B14" s="462" t="s">
        <v>1443</v>
      </c>
      <c r="C14" s="462" t="s">
        <v>515</v>
      </c>
      <c r="D14" s="50" t="s">
        <v>348</v>
      </c>
      <c r="E14" s="50" t="s">
        <v>1575</v>
      </c>
      <c r="F14" s="508">
        <v>234</v>
      </c>
      <c r="G14" s="508">
        <v>234</v>
      </c>
      <c r="H14" s="359">
        <v>142349.22</v>
      </c>
      <c r="I14" s="359"/>
      <c r="J14" s="359"/>
      <c r="K14" s="508"/>
      <c r="L14" s="359"/>
      <c r="M14" s="50" t="s">
        <v>12953</v>
      </c>
      <c r="N14" s="50" t="s">
        <v>1483</v>
      </c>
      <c r="O14" s="50" t="s">
        <v>157</v>
      </c>
      <c r="P14" s="50"/>
    </row>
    <row r="15" spans="1:16" s="110" customFormat="1" ht="55.5" customHeight="1" x14ac:dyDescent="0.2">
      <c r="A15" s="652"/>
      <c r="B15" s="462" t="s">
        <v>1443</v>
      </c>
      <c r="C15" s="462" t="s">
        <v>515</v>
      </c>
      <c r="D15" s="50" t="s">
        <v>348</v>
      </c>
      <c r="E15" s="50" t="s">
        <v>1575</v>
      </c>
      <c r="F15" s="508">
        <v>113</v>
      </c>
      <c r="G15" s="508">
        <v>113</v>
      </c>
      <c r="H15" s="359">
        <v>68741.290000000008</v>
      </c>
      <c r="I15" s="359"/>
      <c r="J15" s="359"/>
      <c r="K15" s="508"/>
      <c r="L15" s="359"/>
      <c r="M15" s="50" t="s">
        <v>12953</v>
      </c>
      <c r="N15" s="50" t="s">
        <v>918</v>
      </c>
      <c r="O15" s="50" t="s">
        <v>157</v>
      </c>
      <c r="P15" s="50"/>
    </row>
    <row r="16" spans="1:16" s="110" customFormat="1" ht="56.25" customHeight="1" x14ac:dyDescent="0.2">
      <c r="A16" s="652"/>
      <c r="B16" s="462" t="s">
        <v>1443</v>
      </c>
      <c r="C16" s="462" t="s">
        <v>515</v>
      </c>
      <c r="D16" s="50" t="s">
        <v>348</v>
      </c>
      <c r="E16" s="50" t="s">
        <v>1575</v>
      </c>
      <c r="F16" s="508">
        <v>6385</v>
      </c>
      <c r="G16" s="508">
        <v>6385</v>
      </c>
      <c r="H16" s="359">
        <v>3884187.05</v>
      </c>
      <c r="I16" s="359"/>
      <c r="J16" s="359"/>
      <c r="K16" s="508"/>
      <c r="L16" s="359"/>
      <c r="M16" s="50" t="s">
        <v>12953</v>
      </c>
      <c r="N16" s="50" t="s">
        <v>962</v>
      </c>
      <c r="O16" s="50" t="s">
        <v>157</v>
      </c>
      <c r="P16" s="50"/>
    </row>
    <row r="17" spans="1:16" s="110" customFormat="1" ht="60" customHeight="1" x14ac:dyDescent="0.2">
      <c r="A17" s="653"/>
      <c r="B17" s="462" t="s">
        <v>1443</v>
      </c>
      <c r="C17" s="462" t="s">
        <v>515</v>
      </c>
      <c r="D17" s="50" t="s">
        <v>348</v>
      </c>
      <c r="E17" s="50" t="s">
        <v>1575</v>
      </c>
      <c r="F17" s="78">
        <v>831</v>
      </c>
      <c r="G17" s="78">
        <v>831</v>
      </c>
      <c r="H17" s="359">
        <v>505522.23000000004</v>
      </c>
      <c r="I17" s="109"/>
      <c r="J17" s="109"/>
      <c r="K17" s="109"/>
      <c r="L17" s="109"/>
      <c r="M17" s="50" t="s">
        <v>12953</v>
      </c>
      <c r="N17" s="109"/>
      <c r="O17" s="50" t="s">
        <v>3327</v>
      </c>
      <c r="P17" s="50" t="s">
        <v>843</v>
      </c>
    </row>
    <row r="18" spans="1:16" s="110" customFormat="1" ht="48" customHeight="1" x14ac:dyDescent="0.2">
      <c r="A18" s="513">
        <v>7</v>
      </c>
      <c r="B18" s="462" t="s">
        <v>397</v>
      </c>
      <c r="C18" s="50" t="s">
        <v>49</v>
      </c>
      <c r="D18" s="50" t="s">
        <v>348</v>
      </c>
      <c r="E18" s="50" t="s">
        <v>826</v>
      </c>
      <c r="F18" s="508">
        <v>4134</v>
      </c>
      <c r="G18" s="359">
        <f>J18*F18/L18</f>
        <v>48.854722747780528</v>
      </c>
      <c r="H18" s="359">
        <f>(I18/F18)*G18</f>
        <v>106864.82053849513</v>
      </c>
      <c r="I18" s="359">
        <v>9042711.5999999996</v>
      </c>
      <c r="J18" s="359">
        <v>60.9</v>
      </c>
      <c r="K18" s="508">
        <v>55</v>
      </c>
      <c r="L18" s="359">
        <f>2687.45+1445.3+1020.5</f>
        <v>5153.25</v>
      </c>
      <c r="M18" s="50" t="s">
        <v>12954</v>
      </c>
      <c r="N18" s="50" t="s">
        <v>12789</v>
      </c>
      <c r="O18" s="50" t="s">
        <v>3327</v>
      </c>
      <c r="P18" s="50" t="s">
        <v>843</v>
      </c>
    </row>
    <row r="19" spans="1:16" s="110" customFormat="1" ht="48" customHeight="1" x14ac:dyDescent="0.2">
      <c r="A19" s="513">
        <v>8</v>
      </c>
      <c r="B19" s="462" t="s">
        <v>709</v>
      </c>
      <c r="C19" s="50" t="s">
        <v>3328</v>
      </c>
      <c r="D19" s="50" t="s">
        <v>348</v>
      </c>
      <c r="E19" s="50" t="s">
        <v>12955</v>
      </c>
      <c r="F19" s="508">
        <v>1127</v>
      </c>
      <c r="G19" s="359">
        <f t="shared" ref="G19:G43" si="0">J19*F19/L19</f>
        <v>26.631578947368421</v>
      </c>
      <c r="H19" s="359">
        <f t="shared" ref="H19:H21" si="1">(I19/F19)*(J19*F19/L19)</f>
        <v>58253.915789473678</v>
      </c>
      <c r="I19" s="359">
        <v>2465199.7999999998</v>
      </c>
      <c r="J19" s="359">
        <f>43+60.4</f>
        <v>103.4</v>
      </c>
      <c r="K19" s="508">
        <v>49.57</v>
      </c>
      <c r="L19" s="359">
        <f>3331.6+0+1044.1</f>
        <v>4375.7</v>
      </c>
      <c r="M19" s="50" t="s">
        <v>12956</v>
      </c>
      <c r="N19" s="50" t="s">
        <v>12789</v>
      </c>
      <c r="O19" s="50" t="s">
        <v>3327</v>
      </c>
      <c r="P19" s="50" t="s">
        <v>843</v>
      </c>
    </row>
    <row r="20" spans="1:16" s="110" customFormat="1" ht="48" customHeight="1" x14ac:dyDescent="0.2">
      <c r="A20" s="513">
        <v>9</v>
      </c>
      <c r="B20" s="462" t="s">
        <v>710</v>
      </c>
      <c r="C20" s="50" t="s">
        <v>606</v>
      </c>
      <c r="D20" s="50" t="s">
        <v>348</v>
      </c>
      <c r="E20" s="50" t="s">
        <v>826</v>
      </c>
      <c r="F20" s="508">
        <v>4316</v>
      </c>
      <c r="G20" s="359">
        <f t="shared" si="0"/>
        <v>19.746551337166139</v>
      </c>
      <c r="H20" s="359">
        <f t="shared" si="1"/>
        <v>37235.874390980818</v>
      </c>
      <c r="I20" s="359">
        <v>8138638.04</v>
      </c>
      <c r="J20" s="359">
        <v>26.5</v>
      </c>
      <c r="K20" s="508" t="s">
        <v>12957</v>
      </c>
      <c r="L20" s="359">
        <f>4194+65.7+1532.4</f>
        <v>5792.1</v>
      </c>
      <c r="M20" s="50" t="s">
        <v>12958</v>
      </c>
      <c r="N20" s="50" t="s">
        <v>12789</v>
      </c>
      <c r="O20" s="50" t="s">
        <v>3327</v>
      </c>
      <c r="P20" s="50" t="s">
        <v>843</v>
      </c>
    </row>
    <row r="21" spans="1:16" s="110" customFormat="1" ht="46.5" customHeight="1" x14ac:dyDescent="0.2">
      <c r="A21" s="513">
        <v>10</v>
      </c>
      <c r="B21" s="462" t="s">
        <v>1357</v>
      </c>
      <c r="C21" s="462" t="s">
        <v>3329</v>
      </c>
      <c r="D21" s="50" t="s">
        <v>348</v>
      </c>
      <c r="E21" s="50" t="s">
        <v>12955</v>
      </c>
      <c r="F21" s="508">
        <v>1338</v>
      </c>
      <c r="G21" s="359">
        <f t="shared" si="0"/>
        <v>11.473071989597791</v>
      </c>
      <c r="H21" s="359">
        <f t="shared" si="1"/>
        <v>25096.197670046211</v>
      </c>
      <c r="I21" s="359">
        <v>2926741.2</v>
      </c>
      <c r="J21" s="359">
        <v>48.8</v>
      </c>
      <c r="K21" s="508">
        <v>39</v>
      </c>
      <c r="L21" s="359">
        <v>5691.1</v>
      </c>
      <c r="M21" s="50" t="s">
        <v>12959</v>
      </c>
      <c r="N21" s="50" t="s">
        <v>12789</v>
      </c>
      <c r="O21" s="50" t="s">
        <v>3327</v>
      </c>
      <c r="P21" s="50" t="s">
        <v>843</v>
      </c>
    </row>
    <row r="22" spans="1:16" s="110" customFormat="1" ht="60" customHeight="1" x14ac:dyDescent="0.2">
      <c r="A22" s="513">
        <v>11</v>
      </c>
      <c r="B22" s="462" t="s">
        <v>1272</v>
      </c>
      <c r="C22" s="462" t="s">
        <v>1964</v>
      </c>
      <c r="D22" s="489" t="s">
        <v>348</v>
      </c>
      <c r="E22" s="488" t="s">
        <v>3286</v>
      </c>
      <c r="F22" s="78">
        <v>9938</v>
      </c>
      <c r="G22" s="359">
        <f>F22</f>
        <v>9938</v>
      </c>
      <c r="H22" s="359">
        <v>11621994.1</v>
      </c>
      <c r="I22" s="109"/>
      <c r="J22" s="109"/>
      <c r="K22" s="109"/>
      <c r="L22" s="109"/>
      <c r="M22" s="50" t="s">
        <v>12960</v>
      </c>
      <c r="N22" s="488" t="s">
        <v>2342</v>
      </c>
      <c r="O22" s="50" t="s">
        <v>1452</v>
      </c>
      <c r="P22" s="50"/>
    </row>
    <row r="23" spans="1:16" s="110" customFormat="1" ht="39" customHeight="1" x14ac:dyDescent="0.2">
      <c r="A23" s="513">
        <v>12</v>
      </c>
      <c r="B23" s="462" t="s">
        <v>1273</v>
      </c>
      <c r="C23" s="50" t="s">
        <v>119</v>
      </c>
      <c r="D23" s="50" t="s">
        <v>348</v>
      </c>
      <c r="E23" s="50" t="s">
        <v>826</v>
      </c>
      <c r="F23" s="508">
        <v>4156</v>
      </c>
      <c r="G23" s="359">
        <f t="shared" si="0"/>
        <v>40.358533677727003</v>
      </c>
      <c r="H23" s="359">
        <f t="shared" ref="H23:H40" si="2">(I23/F23)*(J23*F23/L23)</f>
        <v>88280.256566660057</v>
      </c>
      <c r="I23" s="359">
        <v>9090834.4000000004</v>
      </c>
      <c r="J23" s="359">
        <v>39.1</v>
      </c>
      <c r="K23" s="508">
        <v>17</v>
      </c>
      <c r="L23" s="359">
        <f>3053.8+41.2+931.4</f>
        <v>4026.4</v>
      </c>
      <c r="M23" s="50" t="s">
        <v>12961</v>
      </c>
      <c r="N23" s="78" t="s">
        <v>12789</v>
      </c>
      <c r="O23" s="50" t="s">
        <v>3327</v>
      </c>
      <c r="P23" s="50" t="s">
        <v>843</v>
      </c>
    </row>
    <row r="24" spans="1:16" s="110" customFormat="1" ht="40.5" customHeight="1" x14ac:dyDescent="0.2">
      <c r="A24" s="513">
        <v>13</v>
      </c>
      <c r="B24" s="462" t="s">
        <v>1274</v>
      </c>
      <c r="C24" s="50" t="s">
        <v>844</v>
      </c>
      <c r="D24" s="50" t="s">
        <v>348</v>
      </c>
      <c r="E24" s="50" t="s">
        <v>826</v>
      </c>
      <c r="F24" s="508">
        <v>4297</v>
      </c>
      <c r="G24" s="359">
        <f t="shared" si="0"/>
        <v>104.10104813908241</v>
      </c>
      <c r="H24" s="359">
        <f t="shared" si="2"/>
        <v>227710.63269942888</v>
      </c>
      <c r="I24" s="359">
        <v>9399257.8000000007</v>
      </c>
      <c r="J24" s="359">
        <f>38.5+58</f>
        <v>96.5</v>
      </c>
      <c r="K24" s="508" t="s">
        <v>12962</v>
      </c>
      <c r="L24" s="359">
        <f>3112.95+0+870.3</f>
        <v>3983.25</v>
      </c>
      <c r="M24" s="50" t="s">
        <v>12963</v>
      </c>
      <c r="N24" s="78" t="s">
        <v>12789</v>
      </c>
      <c r="O24" s="50" t="s">
        <v>3327</v>
      </c>
      <c r="P24" s="50" t="s">
        <v>843</v>
      </c>
    </row>
    <row r="25" spans="1:16" s="110" customFormat="1" ht="48" customHeight="1" x14ac:dyDescent="0.2">
      <c r="A25" s="513">
        <v>14</v>
      </c>
      <c r="B25" s="462" t="s">
        <v>1275</v>
      </c>
      <c r="C25" s="50" t="s">
        <v>847</v>
      </c>
      <c r="D25" s="50" t="s">
        <v>348</v>
      </c>
      <c r="E25" s="50" t="s">
        <v>826</v>
      </c>
      <c r="F25" s="508">
        <v>4349</v>
      </c>
      <c r="G25" s="359">
        <f t="shared" si="0"/>
        <v>57.310668893808121</v>
      </c>
      <c r="H25" s="359">
        <f t="shared" si="2"/>
        <v>125361.35713831589</v>
      </c>
      <c r="I25" s="359">
        <v>9513002.5999999996</v>
      </c>
      <c r="J25" s="359">
        <v>45.6</v>
      </c>
      <c r="K25" s="508">
        <v>54</v>
      </c>
      <c r="L25" s="359">
        <f>2123.54+405.1+931.7</f>
        <v>3460.34</v>
      </c>
      <c r="M25" s="50" t="s">
        <v>12964</v>
      </c>
      <c r="N25" s="78" t="s">
        <v>12789</v>
      </c>
      <c r="O25" s="50" t="s">
        <v>3327</v>
      </c>
      <c r="P25" s="50" t="s">
        <v>843</v>
      </c>
    </row>
    <row r="26" spans="1:16" s="110" customFormat="1" ht="49.5" customHeight="1" x14ac:dyDescent="0.2">
      <c r="A26" s="513">
        <v>15</v>
      </c>
      <c r="B26" s="462" t="s">
        <v>1252</v>
      </c>
      <c r="C26" s="50" t="s">
        <v>435</v>
      </c>
      <c r="D26" s="50" t="s">
        <v>348</v>
      </c>
      <c r="E26" s="50" t="s">
        <v>826</v>
      </c>
      <c r="F26" s="508">
        <v>4422</v>
      </c>
      <c r="G26" s="359">
        <f t="shared" si="0"/>
        <v>29.407293226459966</v>
      </c>
      <c r="H26" s="359">
        <f t="shared" si="2"/>
        <v>64325.513203558534</v>
      </c>
      <c r="I26" s="359">
        <v>9672682.8000000007</v>
      </c>
      <c r="J26" s="359">
        <v>30.2</v>
      </c>
      <c r="K26" s="508">
        <v>9</v>
      </c>
      <c r="L26" s="359">
        <f>3511.4+0+1029.8</f>
        <v>4541.2</v>
      </c>
      <c r="M26" s="50" t="s">
        <v>12965</v>
      </c>
      <c r="N26" s="78" t="s">
        <v>12789</v>
      </c>
      <c r="O26" s="50" t="s">
        <v>3327</v>
      </c>
      <c r="P26" s="50" t="s">
        <v>843</v>
      </c>
    </row>
    <row r="27" spans="1:16" s="110" customFormat="1" ht="54.75" customHeight="1" x14ac:dyDescent="0.2">
      <c r="A27" s="513">
        <v>16</v>
      </c>
      <c r="B27" s="462" t="s">
        <v>856</v>
      </c>
      <c r="C27" s="462" t="s">
        <v>1114</v>
      </c>
      <c r="D27" s="50" t="s">
        <v>348</v>
      </c>
      <c r="E27" s="50" t="s">
        <v>826</v>
      </c>
      <c r="F27" s="508">
        <v>5054</v>
      </c>
      <c r="G27" s="359">
        <f t="shared" si="0"/>
        <v>40.237246680642905</v>
      </c>
      <c r="H27" s="359">
        <f t="shared" si="2"/>
        <v>79213.458050314468</v>
      </c>
      <c r="I27" s="359">
        <v>9949607.6400000006</v>
      </c>
      <c r="J27" s="359">
        <v>31.9</v>
      </c>
      <c r="K27" s="508">
        <v>43</v>
      </c>
      <c r="L27" s="359">
        <f>3051.1+97.3+858.4</f>
        <v>4006.8</v>
      </c>
      <c r="M27" s="50" t="s">
        <v>12966</v>
      </c>
      <c r="N27" s="78" t="s">
        <v>12789</v>
      </c>
      <c r="O27" s="50" t="s">
        <v>3327</v>
      </c>
      <c r="P27" s="50" t="s">
        <v>843</v>
      </c>
    </row>
    <row r="28" spans="1:16" s="110" customFormat="1" ht="49.5" customHeight="1" x14ac:dyDescent="0.2">
      <c r="A28" s="513">
        <v>17</v>
      </c>
      <c r="B28" s="462" t="s">
        <v>857</v>
      </c>
      <c r="C28" s="462" t="s">
        <v>1115</v>
      </c>
      <c r="D28" s="50" t="s">
        <v>348</v>
      </c>
      <c r="E28" s="50" t="s">
        <v>826</v>
      </c>
      <c r="F28" s="508">
        <v>3739</v>
      </c>
      <c r="G28" s="359">
        <f t="shared" si="0"/>
        <v>38.310618483894523</v>
      </c>
      <c r="H28" s="359">
        <f t="shared" si="2"/>
        <v>83800.646871670877</v>
      </c>
      <c r="I28" s="359">
        <v>8178688.5999999996</v>
      </c>
      <c r="J28" s="359">
        <v>42.8</v>
      </c>
      <c r="K28" s="508">
        <v>79</v>
      </c>
      <c r="L28" s="359">
        <f>3186.45+990.7</f>
        <v>4177.1499999999996</v>
      </c>
      <c r="M28" s="50" t="s">
        <v>12967</v>
      </c>
      <c r="N28" s="78" t="s">
        <v>12789</v>
      </c>
      <c r="O28" s="50" t="s">
        <v>3327</v>
      </c>
      <c r="P28" s="50" t="s">
        <v>843</v>
      </c>
    </row>
    <row r="29" spans="1:16" s="110" customFormat="1" ht="46.5" customHeight="1" x14ac:dyDescent="0.2">
      <c r="A29" s="513">
        <v>18</v>
      </c>
      <c r="B29" s="462" t="s">
        <v>858</v>
      </c>
      <c r="C29" s="462" t="s">
        <v>1116</v>
      </c>
      <c r="D29" s="50" t="s">
        <v>348</v>
      </c>
      <c r="E29" s="50" t="s">
        <v>826</v>
      </c>
      <c r="F29" s="508">
        <v>4874</v>
      </c>
      <c r="G29" s="359">
        <f t="shared" si="0"/>
        <v>50.656180926905549</v>
      </c>
      <c r="H29" s="359">
        <f t="shared" si="2"/>
        <v>110805.33015951321</v>
      </c>
      <c r="I29" s="359">
        <v>10661387.6</v>
      </c>
      <c r="J29" s="359">
        <v>43.4</v>
      </c>
      <c r="K29" s="508">
        <v>16</v>
      </c>
      <c r="L29" s="359">
        <f>3214.53+0+961.3</f>
        <v>4175.83</v>
      </c>
      <c r="M29" s="50" t="s">
        <v>12968</v>
      </c>
      <c r="N29" s="78" t="s">
        <v>12789</v>
      </c>
      <c r="O29" s="50" t="s">
        <v>3327</v>
      </c>
      <c r="P29" s="50" t="s">
        <v>843</v>
      </c>
    </row>
    <row r="30" spans="1:16" s="110" customFormat="1" ht="51" customHeight="1" x14ac:dyDescent="0.2">
      <c r="A30" s="513">
        <v>19</v>
      </c>
      <c r="B30" s="462" t="s">
        <v>859</v>
      </c>
      <c r="C30" s="462" t="s">
        <v>1128</v>
      </c>
      <c r="D30" s="50" t="s">
        <v>348</v>
      </c>
      <c r="E30" s="50" t="s">
        <v>826</v>
      </c>
      <c r="F30" s="508">
        <v>3935</v>
      </c>
      <c r="G30" s="359">
        <f t="shared" si="0"/>
        <v>378.59966658728268</v>
      </c>
      <c r="H30" s="359">
        <f t="shared" si="2"/>
        <v>828148.91069302219</v>
      </c>
      <c r="I30" s="359">
        <v>8607419</v>
      </c>
      <c r="J30" s="359">
        <v>404</v>
      </c>
      <c r="K30" s="509" t="s">
        <v>12969</v>
      </c>
      <c r="L30" s="359">
        <f>3043+166.8+989.2</f>
        <v>4199</v>
      </c>
      <c r="M30" s="50" t="s">
        <v>12970</v>
      </c>
      <c r="N30" s="78" t="s">
        <v>12789</v>
      </c>
      <c r="O30" s="50" t="s">
        <v>3327</v>
      </c>
      <c r="P30" s="50" t="s">
        <v>843</v>
      </c>
    </row>
    <row r="31" spans="1:16" s="110" customFormat="1" ht="43.5" customHeight="1" x14ac:dyDescent="0.2">
      <c r="A31" s="513">
        <v>20</v>
      </c>
      <c r="B31" s="462" t="s">
        <v>151</v>
      </c>
      <c r="C31" s="462" t="s">
        <v>3330</v>
      </c>
      <c r="D31" s="50" t="s">
        <v>348</v>
      </c>
      <c r="E31" s="50" t="s">
        <v>12955</v>
      </c>
      <c r="F31" s="508">
        <v>1354</v>
      </c>
      <c r="G31" s="359">
        <f t="shared" si="0"/>
        <v>11.389004509191814</v>
      </c>
      <c r="H31" s="359">
        <f>(I31/F31)*(J31*F31/L31)</f>
        <v>24912.308463406174</v>
      </c>
      <c r="I31" s="359">
        <v>2961739.6</v>
      </c>
      <c r="J31" s="359">
        <v>48.5</v>
      </c>
      <c r="K31" s="508">
        <v>69</v>
      </c>
      <c r="L31" s="359">
        <f>4232.5+0+1533.5</f>
        <v>5766</v>
      </c>
      <c r="M31" s="50" t="s">
        <v>12971</v>
      </c>
      <c r="N31" s="78" t="s">
        <v>12789</v>
      </c>
      <c r="O31" s="50" t="s">
        <v>3327</v>
      </c>
      <c r="P31" s="50" t="s">
        <v>843</v>
      </c>
    </row>
    <row r="32" spans="1:16" s="110" customFormat="1" ht="42" customHeight="1" x14ac:dyDescent="0.2">
      <c r="A32" s="513">
        <v>21</v>
      </c>
      <c r="B32" s="462" t="s">
        <v>152</v>
      </c>
      <c r="C32" s="50" t="s">
        <v>207</v>
      </c>
      <c r="D32" s="50" t="s">
        <v>348</v>
      </c>
      <c r="E32" s="50" t="s">
        <v>826</v>
      </c>
      <c r="F32" s="508">
        <v>4979</v>
      </c>
      <c r="G32" s="359">
        <f t="shared" si="0"/>
        <v>69.221887132863429</v>
      </c>
      <c r="H32" s="359">
        <f t="shared" si="2"/>
        <v>151415.95591442546</v>
      </c>
      <c r="I32" s="359">
        <v>10891064.6</v>
      </c>
      <c r="J32" s="359">
        <v>78.599999999999994</v>
      </c>
      <c r="K32" s="508" t="s">
        <v>12972</v>
      </c>
      <c r="L32" s="359">
        <f>4099.95+26+1527.6</f>
        <v>5653.5499999999993</v>
      </c>
      <c r="M32" s="50" t="s">
        <v>12973</v>
      </c>
      <c r="N32" s="78" t="s">
        <v>12789</v>
      </c>
      <c r="O32" s="50" t="s">
        <v>3327</v>
      </c>
      <c r="P32" s="50" t="s">
        <v>843</v>
      </c>
    </row>
    <row r="33" spans="1:16" s="110" customFormat="1" ht="47.25" customHeight="1" x14ac:dyDescent="0.2">
      <c r="A33" s="513">
        <v>22</v>
      </c>
      <c r="B33" s="462" t="s">
        <v>252</v>
      </c>
      <c r="C33" s="50" t="s">
        <v>208</v>
      </c>
      <c r="D33" s="50" t="s">
        <v>348</v>
      </c>
      <c r="E33" s="50" t="s">
        <v>826</v>
      </c>
      <c r="F33" s="508">
        <v>4506</v>
      </c>
      <c r="G33" s="359">
        <f t="shared" si="0"/>
        <v>62.402232327408022</v>
      </c>
      <c r="H33" s="359">
        <f t="shared" si="2"/>
        <v>136498.64299297231</v>
      </c>
      <c r="I33" s="359">
        <v>9856424.4000000004</v>
      </c>
      <c r="J33" s="359">
        <v>80.400000000000006</v>
      </c>
      <c r="K33" s="508">
        <v>78</v>
      </c>
      <c r="L33" s="359">
        <f>4274.1+0+1531.5</f>
        <v>5805.6</v>
      </c>
      <c r="M33" s="50" t="s">
        <v>12974</v>
      </c>
      <c r="N33" s="78" t="s">
        <v>12789</v>
      </c>
      <c r="O33" s="50" t="s">
        <v>3327</v>
      </c>
      <c r="P33" s="50" t="s">
        <v>843</v>
      </c>
    </row>
    <row r="34" spans="1:16" s="110" customFormat="1" ht="51" customHeight="1" x14ac:dyDescent="0.2">
      <c r="A34" s="513">
        <v>23</v>
      </c>
      <c r="B34" s="462" t="s">
        <v>87</v>
      </c>
      <c r="C34" s="462" t="s">
        <v>707</v>
      </c>
      <c r="D34" s="50" t="s">
        <v>348</v>
      </c>
      <c r="E34" s="50" t="s">
        <v>826</v>
      </c>
      <c r="F34" s="508">
        <v>2952</v>
      </c>
      <c r="G34" s="359">
        <f t="shared" si="0"/>
        <v>44.620822712613901</v>
      </c>
      <c r="H34" s="359">
        <f t="shared" si="2"/>
        <v>34876.527448633286</v>
      </c>
      <c r="I34" s="359">
        <v>2307342.2400000002</v>
      </c>
      <c r="J34" s="359">
        <v>32.200000000000003</v>
      </c>
      <c r="K34" s="508">
        <v>32</v>
      </c>
      <c r="L34" s="359">
        <f>1485.07+0+645.2</f>
        <v>2130.27</v>
      </c>
      <c r="M34" s="50" t="s">
        <v>12975</v>
      </c>
      <c r="N34" s="78" t="s">
        <v>12789</v>
      </c>
      <c r="O34" s="50" t="s">
        <v>3327</v>
      </c>
      <c r="P34" s="50" t="s">
        <v>843</v>
      </c>
    </row>
    <row r="35" spans="1:16" s="110" customFormat="1" ht="49.5" customHeight="1" x14ac:dyDescent="0.2">
      <c r="A35" s="513">
        <v>24</v>
      </c>
      <c r="B35" s="462" t="s">
        <v>88</v>
      </c>
      <c r="C35" s="462" t="s">
        <v>1369</v>
      </c>
      <c r="D35" s="50" t="s">
        <v>348</v>
      </c>
      <c r="E35" s="50" t="s">
        <v>826</v>
      </c>
      <c r="F35" s="508">
        <v>3586</v>
      </c>
      <c r="G35" s="359">
        <f t="shared" si="0"/>
        <v>45.136828145492316</v>
      </c>
      <c r="H35" s="359">
        <f t="shared" si="2"/>
        <v>124892.24937373286</v>
      </c>
      <c r="I35" s="359">
        <v>9922354.4199999999</v>
      </c>
      <c r="J35" s="359">
        <v>42.9</v>
      </c>
      <c r="K35" s="508">
        <v>38</v>
      </c>
      <c r="L35" s="359">
        <f>2400.69+117+890.6</f>
        <v>3408.29</v>
      </c>
      <c r="M35" s="50" t="s">
        <v>12976</v>
      </c>
      <c r="N35" s="78" t="s">
        <v>12789</v>
      </c>
      <c r="O35" s="50" t="s">
        <v>3327</v>
      </c>
      <c r="P35" s="50" t="s">
        <v>843</v>
      </c>
    </row>
    <row r="36" spans="1:16" s="110" customFormat="1" ht="50.25" customHeight="1" x14ac:dyDescent="0.2">
      <c r="A36" s="513">
        <v>25</v>
      </c>
      <c r="B36" s="358" t="s">
        <v>1045</v>
      </c>
      <c r="C36" s="357" t="s">
        <v>1405</v>
      </c>
      <c r="D36" s="357" t="s">
        <v>348</v>
      </c>
      <c r="E36" s="357" t="s">
        <v>826</v>
      </c>
      <c r="F36" s="507">
        <v>5930</v>
      </c>
      <c r="G36" s="359">
        <f t="shared" si="0"/>
        <v>34.838671000746032</v>
      </c>
      <c r="H36" s="359">
        <f t="shared" si="2"/>
        <v>68585.498052328694</v>
      </c>
      <c r="I36" s="356">
        <v>11674153.800000001</v>
      </c>
      <c r="J36" s="356">
        <v>44.1</v>
      </c>
      <c r="K36" s="508">
        <v>57</v>
      </c>
      <c r="L36" s="359">
        <f>5713.9+0+1792.5</f>
        <v>7506.4</v>
      </c>
      <c r="M36" s="50" t="s">
        <v>12977</v>
      </c>
      <c r="N36" s="78" t="s">
        <v>12789</v>
      </c>
      <c r="O36" s="50" t="s">
        <v>3327</v>
      </c>
      <c r="P36" s="50" t="s">
        <v>843</v>
      </c>
    </row>
    <row r="37" spans="1:16" s="110" customFormat="1" ht="50.25" customHeight="1" x14ac:dyDescent="0.2">
      <c r="A37" s="513">
        <v>26</v>
      </c>
      <c r="B37" s="462" t="s">
        <v>1046</v>
      </c>
      <c r="C37" s="50" t="s">
        <v>1372</v>
      </c>
      <c r="D37" s="50" t="s">
        <v>348</v>
      </c>
      <c r="E37" s="50" t="s">
        <v>826</v>
      </c>
      <c r="F37" s="508">
        <v>1979</v>
      </c>
      <c r="G37" s="359">
        <f>F37</f>
        <v>1979</v>
      </c>
      <c r="H37" s="359">
        <f>I37</f>
        <v>1546825.98</v>
      </c>
      <c r="I37" s="359">
        <v>1546825.98</v>
      </c>
      <c r="J37" s="359">
        <v>751.1</v>
      </c>
      <c r="K37" s="508"/>
      <c r="L37" s="359"/>
      <c r="M37" s="50" t="s">
        <v>12978</v>
      </c>
      <c r="N37" s="78" t="s">
        <v>12789</v>
      </c>
      <c r="O37" s="50" t="s">
        <v>3327</v>
      </c>
      <c r="P37" s="50" t="s">
        <v>843</v>
      </c>
    </row>
    <row r="38" spans="1:16" s="110" customFormat="1" ht="51" customHeight="1" x14ac:dyDescent="0.2">
      <c r="A38" s="513">
        <v>27</v>
      </c>
      <c r="B38" s="462" t="s">
        <v>1047</v>
      </c>
      <c r="C38" s="50" t="s">
        <v>869</v>
      </c>
      <c r="D38" s="50" t="s">
        <v>348</v>
      </c>
      <c r="E38" s="50" t="s">
        <v>826</v>
      </c>
      <c r="F38" s="508">
        <v>5671</v>
      </c>
      <c r="G38" s="359">
        <f t="shared" si="0"/>
        <v>36.853149729365114</v>
      </c>
      <c r="H38" s="359">
        <f t="shared" si="2"/>
        <v>72551.321746211921</v>
      </c>
      <c r="I38" s="359">
        <v>11164270.859999999</v>
      </c>
      <c r="J38" s="359">
        <v>39.5</v>
      </c>
      <c r="K38" s="508">
        <v>91</v>
      </c>
      <c r="L38" s="359">
        <f>4345.6+308.8+1423.9</f>
        <v>6078.3000000000011</v>
      </c>
      <c r="M38" s="50" t="s">
        <v>12979</v>
      </c>
      <c r="N38" s="78" t="s">
        <v>12789</v>
      </c>
      <c r="O38" s="50" t="s">
        <v>3327</v>
      </c>
      <c r="P38" s="50" t="s">
        <v>843</v>
      </c>
    </row>
    <row r="39" spans="1:16" s="110" customFormat="1" ht="51.75" customHeight="1" x14ac:dyDescent="0.2">
      <c r="A39" s="513">
        <v>28</v>
      </c>
      <c r="B39" s="462" t="s">
        <v>1048</v>
      </c>
      <c r="C39" s="50" t="s">
        <v>821</v>
      </c>
      <c r="D39" s="50" t="s">
        <v>348</v>
      </c>
      <c r="E39" s="50" t="s">
        <v>826</v>
      </c>
      <c r="F39" s="508">
        <v>4363</v>
      </c>
      <c r="G39" s="359">
        <f t="shared" si="0"/>
        <v>46.543449112814045</v>
      </c>
      <c r="H39" s="359">
        <f t="shared" si="2"/>
        <v>101809.14058936943</v>
      </c>
      <c r="I39" s="359">
        <v>9543626.1999999993</v>
      </c>
      <c r="J39" s="359">
        <v>43.6</v>
      </c>
      <c r="K39" s="508">
        <v>79</v>
      </c>
      <c r="L39" s="359">
        <f>3187.08+0+900</f>
        <v>4087.08</v>
      </c>
      <c r="M39" s="50" t="s">
        <v>12980</v>
      </c>
      <c r="N39" s="78" t="s">
        <v>12789</v>
      </c>
      <c r="O39" s="50" t="s">
        <v>3327</v>
      </c>
      <c r="P39" s="50" t="s">
        <v>843</v>
      </c>
    </row>
    <row r="40" spans="1:16" s="110" customFormat="1" ht="45.75" customHeight="1" x14ac:dyDescent="0.2">
      <c r="A40" s="513">
        <v>29</v>
      </c>
      <c r="B40" s="462" t="s">
        <v>755</v>
      </c>
      <c r="C40" s="462" t="s">
        <v>3331</v>
      </c>
      <c r="D40" s="50" t="s">
        <v>348</v>
      </c>
      <c r="E40" s="50" t="s">
        <v>12955</v>
      </c>
      <c r="F40" s="508">
        <v>1216</v>
      </c>
      <c r="G40" s="359">
        <f t="shared" si="0"/>
        <v>175.45171339563862</v>
      </c>
      <c r="H40" s="359">
        <f t="shared" si="2"/>
        <v>330847.54143302178</v>
      </c>
      <c r="I40" s="359">
        <v>2292999.04</v>
      </c>
      <c r="J40" s="359">
        <v>528</v>
      </c>
      <c r="K40" s="509" t="s">
        <v>12981</v>
      </c>
      <c r="L40" s="359">
        <f>2537.5+51.9+1070</f>
        <v>3659.4</v>
      </c>
      <c r="M40" s="50" t="s">
        <v>12982</v>
      </c>
      <c r="N40" s="78" t="s">
        <v>12789</v>
      </c>
      <c r="O40" s="50" t="s">
        <v>3327</v>
      </c>
      <c r="P40" s="50" t="s">
        <v>843</v>
      </c>
    </row>
    <row r="41" spans="1:16" s="110" customFormat="1" ht="48.75" customHeight="1" x14ac:dyDescent="0.2">
      <c r="A41" s="513">
        <v>30</v>
      </c>
      <c r="B41" s="462" t="s">
        <v>1487</v>
      </c>
      <c r="C41" s="50" t="s">
        <v>168</v>
      </c>
      <c r="D41" s="50" t="s">
        <v>348</v>
      </c>
      <c r="E41" s="50" t="s">
        <v>826</v>
      </c>
      <c r="F41" s="508">
        <v>2930</v>
      </c>
      <c r="G41" s="359">
        <f t="shared" si="0"/>
        <v>31.111805121798874</v>
      </c>
      <c r="H41" s="359">
        <f>(I41/F41)*(F41*J41/L41)</f>
        <v>68053.962523422859</v>
      </c>
      <c r="I41" s="359">
        <v>6409082</v>
      </c>
      <c r="J41" s="510">
        <v>11.9</v>
      </c>
      <c r="K41" s="508">
        <v>4</v>
      </c>
      <c r="L41" s="359">
        <f>890.7+0+230</f>
        <v>1120.7</v>
      </c>
      <c r="M41" s="50" t="s">
        <v>12983</v>
      </c>
      <c r="N41" s="78" t="s">
        <v>12789</v>
      </c>
      <c r="O41" s="50" t="s">
        <v>3327</v>
      </c>
      <c r="P41" s="50" t="s">
        <v>843</v>
      </c>
    </row>
    <row r="42" spans="1:16" s="110" customFormat="1" ht="49.5" customHeight="1" x14ac:dyDescent="0.2">
      <c r="A42" s="513">
        <v>31</v>
      </c>
      <c r="B42" s="462" t="s">
        <v>1488</v>
      </c>
      <c r="C42" s="462" t="s">
        <v>3332</v>
      </c>
      <c r="D42" s="50" t="s">
        <v>348</v>
      </c>
      <c r="E42" s="50" t="s">
        <v>12955</v>
      </c>
      <c r="F42" s="508">
        <v>998</v>
      </c>
      <c r="G42" s="359">
        <f t="shared" si="0"/>
        <v>102.46436713981024</v>
      </c>
      <c r="H42" s="359">
        <f>(I42/F42)*(F42*J42/L42)</f>
        <v>193216.03247186876</v>
      </c>
      <c r="I42" s="359">
        <v>1881918.62</v>
      </c>
      <c r="J42" s="359">
        <v>279.2</v>
      </c>
      <c r="K42" s="509" t="s">
        <v>12984</v>
      </c>
      <c r="L42" s="359">
        <f>2070+147.4+502</f>
        <v>2719.4</v>
      </c>
      <c r="M42" s="50" t="s">
        <v>12985</v>
      </c>
      <c r="N42" s="78" t="s">
        <v>12789</v>
      </c>
      <c r="O42" s="50" t="s">
        <v>3327</v>
      </c>
      <c r="P42" s="50" t="s">
        <v>843</v>
      </c>
    </row>
    <row r="43" spans="1:16" s="110" customFormat="1" ht="41.25" customHeight="1" x14ac:dyDescent="0.2">
      <c r="A43" s="513">
        <v>32</v>
      </c>
      <c r="B43" s="462" t="s">
        <v>1489</v>
      </c>
      <c r="C43" s="462" t="s">
        <v>3333</v>
      </c>
      <c r="D43" s="50" t="s">
        <v>348</v>
      </c>
      <c r="E43" s="50" t="s">
        <v>12955</v>
      </c>
      <c r="F43" s="508">
        <v>1299</v>
      </c>
      <c r="G43" s="359">
        <f t="shared" si="0"/>
        <v>40.494773803136397</v>
      </c>
      <c r="H43" s="359">
        <f>(I43/F43)*(F43*J43/L43)</f>
        <v>76360.59001283627</v>
      </c>
      <c r="I43" s="359">
        <v>2449511.31</v>
      </c>
      <c r="J43" s="359">
        <v>137.69999999999999</v>
      </c>
      <c r="K43" s="509" t="s">
        <v>12986</v>
      </c>
      <c r="L43" s="359">
        <f>2396.72+219.05+1801.4</f>
        <v>4417.17</v>
      </c>
      <c r="M43" s="50" t="s">
        <v>12987</v>
      </c>
      <c r="N43" s="78" t="s">
        <v>12789</v>
      </c>
      <c r="O43" s="50" t="s">
        <v>3327</v>
      </c>
      <c r="P43" s="50" t="s">
        <v>843</v>
      </c>
    </row>
    <row r="44" spans="1:16" s="110" customFormat="1" ht="63.75" customHeight="1" x14ac:dyDescent="0.2">
      <c r="A44" s="513">
        <v>33</v>
      </c>
      <c r="B44" s="462" t="s">
        <v>1392</v>
      </c>
      <c r="C44" s="50" t="s">
        <v>523</v>
      </c>
      <c r="D44" s="50" t="s">
        <v>348</v>
      </c>
      <c r="E44" s="50" t="s">
        <v>12988</v>
      </c>
      <c r="F44" s="508">
        <v>756</v>
      </c>
      <c r="G44" s="508">
        <v>351</v>
      </c>
      <c r="H44" s="359">
        <f xml:space="preserve">  1433436.48/756*351</f>
        <v>665524.07999999996</v>
      </c>
      <c r="I44" s="359"/>
      <c r="J44" s="359"/>
      <c r="K44" s="508"/>
      <c r="L44" s="359"/>
      <c r="M44" s="50" t="s">
        <v>12989</v>
      </c>
      <c r="N44" s="50"/>
      <c r="O44" s="50" t="s">
        <v>1057</v>
      </c>
      <c r="P44" s="50" t="s">
        <v>843</v>
      </c>
    </row>
    <row r="45" spans="1:16" s="110" customFormat="1" ht="52.5" customHeight="1" x14ac:dyDescent="0.2">
      <c r="A45" s="513">
        <v>34</v>
      </c>
      <c r="B45" s="462" t="s">
        <v>551</v>
      </c>
      <c r="C45" s="50" t="s">
        <v>486</v>
      </c>
      <c r="D45" s="50" t="s">
        <v>348</v>
      </c>
      <c r="E45" s="50" t="s">
        <v>3311</v>
      </c>
      <c r="F45" s="509">
        <v>12513</v>
      </c>
      <c r="G45" s="509">
        <f>F45</f>
        <v>12513</v>
      </c>
      <c r="H45" s="359">
        <v>18289376.190000001</v>
      </c>
      <c r="I45" s="359"/>
      <c r="J45" s="359"/>
      <c r="K45" s="508"/>
      <c r="L45" s="359"/>
      <c r="M45" s="50" t="s">
        <v>12990</v>
      </c>
      <c r="N45" s="50" t="s">
        <v>1009</v>
      </c>
      <c r="O45" s="50" t="s">
        <v>1452</v>
      </c>
      <c r="P45" s="50"/>
    </row>
    <row r="46" spans="1:16" s="110" customFormat="1" ht="77.25" customHeight="1" x14ac:dyDescent="0.2">
      <c r="A46" s="513">
        <v>35</v>
      </c>
      <c r="B46" s="462" t="s">
        <v>552</v>
      </c>
      <c r="C46" s="50" t="s">
        <v>1093</v>
      </c>
      <c r="D46" s="50" t="s">
        <v>348</v>
      </c>
      <c r="E46" s="50" t="s">
        <v>3283</v>
      </c>
      <c r="F46" s="508">
        <v>3917</v>
      </c>
      <c r="G46" s="509">
        <f t="shared" ref="G46:G104" si="3">F46</f>
        <v>3917</v>
      </c>
      <c r="H46" s="359">
        <v>5900020.4199999999</v>
      </c>
      <c r="I46" s="359"/>
      <c r="J46" s="359"/>
      <c r="K46" s="508"/>
      <c r="L46" s="359"/>
      <c r="M46" s="50" t="s">
        <v>12991</v>
      </c>
      <c r="N46" s="509" t="s">
        <v>1450</v>
      </c>
      <c r="O46" s="50" t="s">
        <v>1452</v>
      </c>
      <c r="P46" s="50"/>
    </row>
    <row r="47" spans="1:16" s="110" customFormat="1" ht="51.75" customHeight="1" x14ac:dyDescent="0.2">
      <c r="A47" s="513">
        <v>36</v>
      </c>
      <c r="B47" s="462" t="s">
        <v>553</v>
      </c>
      <c r="C47" s="462" t="s">
        <v>781</v>
      </c>
      <c r="D47" s="50" t="s">
        <v>348</v>
      </c>
      <c r="E47" s="50" t="s">
        <v>3306</v>
      </c>
      <c r="F47" s="508">
        <v>19117</v>
      </c>
      <c r="G47" s="509">
        <f t="shared" si="3"/>
        <v>19117</v>
      </c>
      <c r="H47" s="359">
        <v>32311744.57</v>
      </c>
      <c r="I47" s="359"/>
      <c r="J47" s="359"/>
      <c r="K47" s="508"/>
      <c r="L47" s="359"/>
      <c r="M47" s="50" t="s">
        <v>12992</v>
      </c>
      <c r="N47" s="489" t="s">
        <v>659</v>
      </c>
      <c r="O47" s="50" t="s">
        <v>1452</v>
      </c>
      <c r="P47" s="50"/>
    </row>
    <row r="48" spans="1:16" s="110" customFormat="1" ht="54" customHeight="1" x14ac:dyDescent="0.2">
      <c r="A48" s="513">
        <v>37</v>
      </c>
      <c r="B48" s="462" t="s">
        <v>554</v>
      </c>
      <c r="C48" s="50" t="s">
        <v>822</v>
      </c>
      <c r="D48" s="50" t="s">
        <v>348</v>
      </c>
      <c r="E48" s="50" t="s">
        <v>3303</v>
      </c>
      <c r="F48" s="509">
        <v>2311</v>
      </c>
      <c r="G48" s="509">
        <f t="shared" si="3"/>
        <v>2311</v>
      </c>
      <c r="H48" s="359">
        <v>3834110.77</v>
      </c>
      <c r="I48" s="514"/>
      <c r="J48" s="514"/>
      <c r="K48" s="509"/>
      <c r="L48" s="514"/>
      <c r="M48" s="50" t="s">
        <v>12993</v>
      </c>
      <c r="N48" s="509" t="s">
        <v>659</v>
      </c>
      <c r="O48" s="50" t="s">
        <v>1452</v>
      </c>
      <c r="P48" s="99"/>
    </row>
    <row r="49" spans="1:16" s="110" customFormat="1" ht="51" customHeight="1" x14ac:dyDescent="0.2">
      <c r="A49" s="513">
        <v>38</v>
      </c>
      <c r="B49" s="462" t="s">
        <v>739</v>
      </c>
      <c r="C49" s="50" t="s">
        <v>1509</v>
      </c>
      <c r="D49" s="50" t="s">
        <v>348</v>
      </c>
      <c r="E49" s="50" t="s">
        <v>3312</v>
      </c>
      <c r="F49" s="508">
        <v>12521</v>
      </c>
      <c r="G49" s="509">
        <f t="shared" si="3"/>
        <v>12521</v>
      </c>
      <c r="H49" s="359">
        <v>21163119.41</v>
      </c>
      <c r="I49" s="359"/>
      <c r="J49" s="359"/>
      <c r="K49" s="508"/>
      <c r="L49" s="359"/>
      <c r="M49" s="50" t="s">
        <v>12994</v>
      </c>
      <c r="N49" s="50" t="s">
        <v>740</v>
      </c>
      <c r="O49" s="50" t="s">
        <v>1173</v>
      </c>
      <c r="P49" s="50"/>
    </row>
    <row r="50" spans="1:16" s="110" customFormat="1" ht="48.75" customHeight="1" x14ac:dyDescent="0.2">
      <c r="A50" s="513">
        <v>39</v>
      </c>
      <c r="B50" s="462" t="s">
        <v>1243</v>
      </c>
      <c r="C50" s="462" t="s">
        <v>311</v>
      </c>
      <c r="D50" s="50" t="s">
        <v>348</v>
      </c>
      <c r="E50" s="50" t="s">
        <v>3287</v>
      </c>
      <c r="F50" s="508">
        <v>9437</v>
      </c>
      <c r="G50" s="509">
        <f t="shared" si="3"/>
        <v>9437</v>
      </c>
      <c r="H50" s="359">
        <v>14148894.1</v>
      </c>
      <c r="I50" s="359"/>
      <c r="J50" s="359"/>
      <c r="K50" s="508"/>
      <c r="L50" s="359"/>
      <c r="M50" s="50" t="s">
        <v>12995</v>
      </c>
      <c r="N50" s="509" t="s">
        <v>1361</v>
      </c>
      <c r="O50" s="50" t="s">
        <v>1452</v>
      </c>
      <c r="P50" s="50"/>
    </row>
    <row r="51" spans="1:16" s="110" customFormat="1" ht="50.25" customHeight="1" x14ac:dyDescent="0.2">
      <c r="A51" s="513">
        <v>40</v>
      </c>
      <c r="B51" s="462" t="s">
        <v>721</v>
      </c>
      <c r="C51" s="50" t="s">
        <v>349</v>
      </c>
      <c r="D51" s="50" t="s">
        <v>348</v>
      </c>
      <c r="E51" s="50" t="s">
        <v>3305</v>
      </c>
      <c r="F51" s="508">
        <v>1680</v>
      </c>
      <c r="G51" s="509">
        <f t="shared" si="3"/>
        <v>1680</v>
      </c>
      <c r="H51" s="359">
        <v>4140880.8</v>
      </c>
      <c r="I51" s="359"/>
      <c r="J51" s="359"/>
      <c r="K51" s="508"/>
      <c r="L51" s="359"/>
      <c r="M51" s="50" t="s">
        <v>12996</v>
      </c>
      <c r="N51" s="50"/>
      <c r="O51" s="50" t="s">
        <v>1057</v>
      </c>
      <c r="P51" s="50" t="s">
        <v>843</v>
      </c>
    </row>
    <row r="52" spans="1:16" s="110" customFormat="1" ht="49.5" customHeight="1" x14ac:dyDescent="0.2">
      <c r="A52" s="513">
        <v>41</v>
      </c>
      <c r="B52" s="462" t="s">
        <v>122</v>
      </c>
      <c r="C52" s="50" t="s">
        <v>824</v>
      </c>
      <c r="D52" s="50" t="s">
        <v>348</v>
      </c>
      <c r="E52" s="50" t="s">
        <v>3288</v>
      </c>
      <c r="F52" s="508">
        <v>16711</v>
      </c>
      <c r="G52" s="509">
        <f t="shared" si="3"/>
        <v>16711</v>
      </c>
      <c r="H52" s="359">
        <v>17392975.91</v>
      </c>
      <c r="I52" s="514"/>
      <c r="J52" s="514"/>
      <c r="K52" s="509"/>
      <c r="L52" s="514"/>
      <c r="M52" s="50" t="s">
        <v>12997</v>
      </c>
      <c r="N52" s="509" t="s">
        <v>2338</v>
      </c>
      <c r="O52" s="50" t="s">
        <v>1452</v>
      </c>
      <c r="P52" s="509"/>
    </row>
    <row r="53" spans="1:16" s="110" customFormat="1" ht="90" customHeight="1" x14ac:dyDescent="0.2">
      <c r="A53" s="513">
        <v>42</v>
      </c>
      <c r="B53" s="462" t="s">
        <v>1424</v>
      </c>
      <c r="C53" s="50" t="s">
        <v>1327</v>
      </c>
      <c r="D53" s="50" t="s">
        <v>348</v>
      </c>
      <c r="E53" s="50" t="s">
        <v>3313</v>
      </c>
      <c r="F53" s="508">
        <v>4221</v>
      </c>
      <c r="G53" s="509">
        <f t="shared" si="3"/>
        <v>4221</v>
      </c>
      <c r="H53" s="359">
        <v>8797872.5099999998</v>
      </c>
      <c r="I53" s="359"/>
      <c r="J53" s="359"/>
      <c r="K53" s="508"/>
      <c r="L53" s="359"/>
      <c r="M53" s="50" t="s">
        <v>12998</v>
      </c>
      <c r="N53" s="50"/>
      <c r="O53" s="50" t="s">
        <v>1057</v>
      </c>
      <c r="P53" s="50" t="s">
        <v>843</v>
      </c>
    </row>
    <row r="54" spans="1:16" s="110" customFormat="1" ht="106.5" customHeight="1" x14ac:dyDescent="0.2">
      <c r="A54" s="513">
        <v>43</v>
      </c>
      <c r="B54" s="462" t="s">
        <v>722</v>
      </c>
      <c r="C54" s="50" t="s">
        <v>575</v>
      </c>
      <c r="D54" s="50" t="s">
        <v>348</v>
      </c>
      <c r="E54" s="50" t="s">
        <v>3292</v>
      </c>
      <c r="F54" s="508">
        <f>3183-1613</f>
        <v>1570</v>
      </c>
      <c r="G54" s="509">
        <f t="shared" si="3"/>
        <v>1570</v>
      </c>
      <c r="H54" s="359">
        <v>4169061.57</v>
      </c>
      <c r="I54" s="359"/>
      <c r="J54" s="359"/>
      <c r="K54" s="508"/>
      <c r="L54" s="359"/>
      <c r="M54" s="50" t="s">
        <v>12999</v>
      </c>
      <c r="N54" s="50"/>
      <c r="O54" s="50" t="s">
        <v>1057</v>
      </c>
      <c r="P54" s="50" t="s">
        <v>843</v>
      </c>
    </row>
    <row r="55" spans="1:16" s="110" customFormat="1" ht="51.75" customHeight="1" x14ac:dyDescent="0.2">
      <c r="A55" s="513">
        <v>44</v>
      </c>
      <c r="B55" s="462" t="s">
        <v>723</v>
      </c>
      <c r="C55" s="50" t="s">
        <v>1401</v>
      </c>
      <c r="D55" s="50" t="s">
        <v>348</v>
      </c>
      <c r="E55" s="50" t="s">
        <v>3291</v>
      </c>
      <c r="F55" s="508">
        <v>93</v>
      </c>
      <c r="G55" s="509">
        <f t="shared" si="3"/>
        <v>93</v>
      </c>
      <c r="H55" s="359">
        <v>27434.07</v>
      </c>
      <c r="I55" s="359"/>
      <c r="J55" s="359"/>
      <c r="K55" s="508"/>
      <c r="L55" s="359"/>
      <c r="M55" s="50" t="s">
        <v>13000</v>
      </c>
      <c r="N55" s="50"/>
      <c r="O55" s="50" t="s">
        <v>1057</v>
      </c>
      <c r="P55" s="50" t="s">
        <v>843</v>
      </c>
    </row>
    <row r="56" spans="1:16" s="110" customFormat="1" ht="54.75" customHeight="1" x14ac:dyDescent="0.2">
      <c r="A56" s="513">
        <v>45</v>
      </c>
      <c r="B56" s="462" t="s">
        <v>1583</v>
      </c>
      <c r="C56" s="50" t="s">
        <v>1026</v>
      </c>
      <c r="D56" s="50" t="s">
        <v>348</v>
      </c>
      <c r="E56" s="50" t="s">
        <v>3296</v>
      </c>
      <c r="F56" s="508">
        <v>8231</v>
      </c>
      <c r="G56" s="509">
        <f t="shared" si="3"/>
        <v>8231</v>
      </c>
      <c r="H56" s="359">
        <v>12340738.300000001</v>
      </c>
      <c r="I56" s="359"/>
      <c r="J56" s="359"/>
      <c r="K56" s="508"/>
      <c r="L56" s="359"/>
      <c r="M56" s="50" t="s">
        <v>13001</v>
      </c>
      <c r="N56" s="509" t="s">
        <v>2340</v>
      </c>
      <c r="O56" s="50" t="s">
        <v>1452</v>
      </c>
      <c r="P56" s="509"/>
    </row>
    <row r="57" spans="1:16" s="110" customFormat="1" ht="57" customHeight="1" x14ac:dyDescent="0.2">
      <c r="A57" s="513">
        <v>46</v>
      </c>
      <c r="B57" s="462" t="s">
        <v>555</v>
      </c>
      <c r="C57" s="50" t="s">
        <v>307</v>
      </c>
      <c r="D57" s="50" t="s">
        <v>348</v>
      </c>
      <c r="E57" s="50" t="s">
        <v>3289</v>
      </c>
      <c r="F57" s="508">
        <v>1528</v>
      </c>
      <c r="G57" s="509">
        <f t="shared" si="3"/>
        <v>1528</v>
      </c>
      <c r="H57" s="359">
        <v>2001359.12</v>
      </c>
      <c r="I57" s="359"/>
      <c r="J57" s="359"/>
      <c r="K57" s="508"/>
      <c r="L57" s="359"/>
      <c r="M57" s="50" t="s">
        <v>13002</v>
      </c>
      <c r="N57" s="50" t="s">
        <v>2336</v>
      </c>
      <c r="O57" s="50" t="s">
        <v>1452</v>
      </c>
      <c r="P57" s="50"/>
    </row>
    <row r="58" spans="1:16" s="110" customFormat="1" ht="52.5" customHeight="1" x14ac:dyDescent="0.2">
      <c r="A58" s="513">
        <v>47</v>
      </c>
      <c r="B58" s="462" t="s">
        <v>1426</v>
      </c>
      <c r="C58" s="50" t="s">
        <v>935</v>
      </c>
      <c r="D58" s="50" t="s">
        <v>348</v>
      </c>
      <c r="E58" s="50" t="s">
        <v>3302</v>
      </c>
      <c r="F58" s="509">
        <f>1159+1296</f>
        <v>2455</v>
      </c>
      <c r="G58" s="509">
        <f t="shared" si="3"/>
        <v>2455</v>
      </c>
      <c r="H58" s="359">
        <v>4734985.78</v>
      </c>
      <c r="I58" s="514"/>
      <c r="J58" s="514"/>
      <c r="K58" s="509"/>
      <c r="L58" s="514"/>
      <c r="M58" s="50" t="s">
        <v>13003</v>
      </c>
      <c r="N58" s="50" t="s">
        <v>962</v>
      </c>
      <c r="O58" s="50" t="s">
        <v>1366</v>
      </c>
      <c r="P58" s="50"/>
    </row>
    <row r="59" spans="1:16" s="110" customFormat="1" ht="64.5" customHeight="1" x14ac:dyDescent="0.2">
      <c r="A59" s="513">
        <v>48</v>
      </c>
      <c r="B59" s="462" t="s">
        <v>1425</v>
      </c>
      <c r="C59" s="50" t="s">
        <v>1001</v>
      </c>
      <c r="D59" s="50" t="s">
        <v>348</v>
      </c>
      <c r="E59" s="50" t="s">
        <v>3276</v>
      </c>
      <c r="F59" s="508">
        <v>600</v>
      </c>
      <c r="G59" s="509">
        <f t="shared" si="3"/>
        <v>600</v>
      </c>
      <c r="H59" s="359">
        <v>38034</v>
      </c>
      <c r="I59" s="359"/>
      <c r="J59" s="359"/>
      <c r="K59" s="508"/>
      <c r="L59" s="359"/>
      <c r="M59" s="50" t="s">
        <v>13004</v>
      </c>
      <c r="N59" s="514" t="s">
        <v>1451</v>
      </c>
      <c r="O59" s="50" t="s">
        <v>1057</v>
      </c>
      <c r="P59" s="50" t="s">
        <v>843</v>
      </c>
    </row>
    <row r="60" spans="1:16" s="110" customFormat="1" ht="68.25" customHeight="1" x14ac:dyDescent="0.2">
      <c r="A60" s="513">
        <v>49</v>
      </c>
      <c r="B60" s="462" t="s">
        <v>916</v>
      </c>
      <c r="C60" s="50" t="s">
        <v>60</v>
      </c>
      <c r="D60" s="50" t="s">
        <v>348</v>
      </c>
      <c r="E60" s="50" t="s">
        <v>3277</v>
      </c>
      <c r="F60" s="508">
        <v>600</v>
      </c>
      <c r="G60" s="509">
        <f t="shared" si="3"/>
        <v>600</v>
      </c>
      <c r="H60" s="359">
        <v>38034</v>
      </c>
      <c r="I60" s="359"/>
      <c r="J60" s="359"/>
      <c r="K60" s="508"/>
      <c r="L60" s="359"/>
      <c r="M60" s="50" t="s">
        <v>13005</v>
      </c>
      <c r="N60" s="514" t="s">
        <v>1451</v>
      </c>
      <c r="O60" s="50" t="s">
        <v>1057</v>
      </c>
      <c r="P60" s="50" t="s">
        <v>843</v>
      </c>
    </row>
    <row r="61" spans="1:16" s="110" customFormat="1" ht="60.75" customHeight="1" x14ac:dyDescent="0.2">
      <c r="A61" s="513">
        <v>50</v>
      </c>
      <c r="B61" s="462" t="s">
        <v>556</v>
      </c>
      <c r="C61" s="50" t="s">
        <v>1475</v>
      </c>
      <c r="D61" s="50" t="s">
        <v>348</v>
      </c>
      <c r="E61" s="50" t="s">
        <v>3299</v>
      </c>
      <c r="F61" s="359">
        <v>1450</v>
      </c>
      <c r="G61" s="509">
        <f t="shared" si="3"/>
        <v>1450</v>
      </c>
      <c r="H61" s="359">
        <v>1500358.5</v>
      </c>
      <c r="I61" s="359"/>
      <c r="J61" s="359"/>
      <c r="K61" s="508"/>
      <c r="L61" s="359"/>
      <c r="M61" s="50" t="s">
        <v>13006</v>
      </c>
      <c r="N61" s="509"/>
      <c r="O61" s="50" t="s">
        <v>1057</v>
      </c>
      <c r="P61" s="50" t="s">
        <v>843</v>
      </c>
    </row>
    <row r="62" spans="1:16" s="140" customFormat="1" ht="51" customHeight="1" x14ac:dyDescent="0.2">
      <c r="A62" s="513">
        <v>51</v>
      </c>
      <c r="B62" s="462" t="s">
        <v>842</v>
      </c>
      <c r="C62" s="123" t="s">
        <v>1043</v>
      </c>
      <c r="D62" s="50" t="s">
        <v>348</v>
      </c>
      <c r="E62" s="489" t="s">
        <v>3314</v>
      </c>
      <c r="F62" s="111">
        <v>600</v>
      </c>
      <c r="G62" s="509">
        <f t="shared" si="3"/>
        <v>600</v>
      </c>
      <c r="H62" s="359">
        <v>276</v>
      </c>
      <c r="I62" s="112"/>
      <c r="J62" s="112"/>
      <c r="K62" s="115"/>
      <c r="L62" s="112"/>
      <c r="M62" s="50" t="s">
        <v>13007</v>
      </c>
      <c r="N62" s="489" t="s">
        <v>659</v>
      </c>
      <c r="O62" s="489" t="s">
        <v>1452</v>
      </c>
      <c r="P62" s="488"/>
    </row>
    <row r="63" spans="1:16" s="140" customFormat="1" ht="51" customHeight="1" x14ac:dyDescent="0.2">
      <c r="A63" s="513">
        <v>52</v>
      </c>
      <c r="B63" s="78" t="s">
        <v>478</v>
      </c>
      <c r="C63" s="78" t="s">
        <v>3315</v>
      </c>
      <c r="D63" s="50" t="s">
        <v>348</v>
      </c>
      <c r="E63" s="489" t="s">
        <v>3316</v>
      </c>
      <c r="F63" s="111">
        <v>2205</v>
      </c>
      <c r="G63" s="509">
        <f t="shared" si="3"/>
        <v>2205</v>
      </c>
      <c r="H63" s="359">
        <v>4577800.5</v>
      </c>
      <c r="I63" s="112"/>
      <c r="J63" s="112"/>
      <c r="K63" s="115"/>
      <c r="L63" s="112"/>
      <c r="M63" s="50" t="s">
        <v>13008</v>
      </c>
      <c r="N63" s="514" t="s">
        <v>1451</v>
      </c>
      <c r="O63" s="50" t="s">
        <v>1057</v>
      </c>
      <c r="P63" s="78" t="s">
        <v>843</v>
      </c>
    </row>
    <row r="64" spans="1:16" s="110" customFormat="1" ht="121.5" customHeight="1" x14ac:dyDescent="0.2">
      <c r="A64" s="513">
        <v>53</v>
      </c>
      <c r="B64" s="489" t="s">
        <v>1578</v>
      </c>
      <c r="C64" s="489" t="s">
        <v>1579</v>
      </c>
      <c r="D64" s="50" t="s">
        <v>348</v>
      </c>
      <c r="E64" s="489" t="s">
        <v>3278</v>
      </c>
      <c r="F64" s="113">
        <v>35785</v>
      </c>
      <c r="G64" s="509">
        <f t="shared" si="3"/>
        <v>35785</v>
      </c>
      <c r="H64" s="359">
        <v>50606431.299999997</v>
      </c>
      <c r="I64" s="491"/>
      <c r="J64" s="491"/>
      <c r="K64" s="75"/>
      <c r="L64" s="491"/>
      <c r="M64" s="491" t="s">
        <v>13009</v>
      </c>
      <c r="N64" s="514" t="s">
        <v>1451</v>
      </c>
      <c r="O64" s="50" t="s">
        <v>1057</v>
      </c>
      <c r="P64" s="489" t="s">
        <v>843</v>
      </c>
    </row>
    <row r="65" spans="1:16" s="140" customFormat="1" ht="62.25" customHeight="1" x14ac:dyDescent="0.2">
      <c r="A65" s="513">
        <v>54</v>
      </c>
      <c r="B65" s="78" t="s">
        <v>526</v>
      </c>
      <c r="C65" s="78" t="s">
        <v>524</v>
      </c>
      <c r="D65" s="50" t="s">
        <v>348</v>
      </c>
      <c r="E65" s="489" t="s">
        <v>525</v>
      </c>
      <c r="F65" s="115">
        <v>2130</v>
      </c>
      <c r="G65" s="509">
        <f t="shared" si="3"/>
        <v>2130</v>
      </c>
      <c r="H65" s="359">
        <v>296709</v>
      </c>
      <c r="I65" s="112"/>
      <c r="J65" s="112"/>
      <c r="K65" s="115"/>
      <c r="L65" s="112"/>
      <c r="M65" s="489" t="s">
        <v>13010</v>
      </c>
      <c r="N65" s="514" t="s">
        <v>962</v>
      </c>
      <c r="O65" s="489" t="s">
        <v>1366</v>
      </c>
      <c r="P65" s="489" t="s">
        <v>843</v>
      </c>
    </row>
    <row r="66" spans="1:16" s="116" customFormat="1" ht="174.75" customHeight="1" x14ac:dyDescent="0.2">
      <c r="A66" s="513">
        <v>55</v>
      </c>
      <c r="B66" s="489" t="s">
        <v>2043</v>
      </c>
      <c r="C66" s="489" t="s">
        <v>2042</v>
      </c>
      <c r="D66" s="50" t="s">
        <v>3272</v>
      </c>
      <c r="E66" s="50" t="s">
        <v>2545</v>
      </c>
      <c r="F66" s="75">
        <v>139879</v>
      </c>
      <c r="G66" s="509">
        <f t="shared" si="3"/>
        <v>139879</v>
      </c>
      <c r="H66" s="359">
        <v>4414581.24</v>
      </c>
      <c r="I66" s="491"/>
      <c r="J66" s="491"/>
      <c r="K66" s="75"/>
      <c r="L66" s="491"/>
      <c r="M66" s="489" t="s">
        <v>13011</v>
      </c>
      <c r="N66" s="514" t="s">
        <v>541</v>
      </c>
      <c r="O66" s="50" t="s">
        <v>1366</v>
      </c>
      <c r="P66" s="489" t="s">
        <v>843</v>
      </c>
    </row>
    <row r="67" spans="1:16" s="116" customFormat="1" ht="175.5" customHeight="1" x14ac:dyDescent="0.2">
      <c r="A67" s="513">
        <v>56</v>
      </c>
      <c r="B67" s="489" t="s">
        <v>2044</v>
      </c>
      <c r="C67" s="489" t="s">
        <v>2045</v>
      </c>
      <c r="D67" s="50" t="s">
        <v>3272</v>
      </c>
      <c r="E67" s="50" t="s">
        <v>2545</v>
      </c>
      <c r="F67" s="75">
        <v>10121</v>
      </c>
      <c r="G67" s="509">
        <f t="shared" si="3"/>
        <v>10121</v>
      </c>
      <c r="H67" s="359">
        <v>299379.18</v>
      </c>
      <c r="I67" s="491"/>
      <c r="J67" s="491"/>
      <c r="K67" s="75"/>
      <c r="L67" s="491"/>
      <c r="M67" s="489" t="s">
        <v>13012</v>
      </c>
      <c r="N67" s="514" t="s">
        <v>541</v>
      </c>
      <c r="O67" s="50" t="s">
        <v>1366</v>
      </c>
      <c r="P67" s="489" t="s">
        <v>843</v>
      </c>
    </row>
    <row r="68" spans="1:16" s="116" customFormat="1" ht="53.25" customHeight="1" x14ac:dyDescent="0.2">
      <c r="A68" s="513">
        <v>57</v>
      </c>
      <c r="B68" s="489" t="s">
        <v>2046</v>
      </c>
      <c r="C68" s="489" t="s">
        <v>2048</v>
      </c>
      <c r="D68" s="50" t="s">
        <v>348</v>
      </c>
      <c r="E68" s="489" t="s">
        <v>3282</v>
      </c>
      <c r="F68" s="75">
        <v>227</v>
      </c>
      <c r="G68" s="509">
        <f t="shared" si="3"/>
        <v>227</v>
      </c>
      <c r="H68" s="359">
        <v>66962.73</v>
      </c>
      <c r="I68" s="491"/>
      <c r="J68" s="491"/>
      <c r="K68" s="75"/>
      <c r="L68" s="491"/>
      <c r="M68" s="489" t="s">
        <v>13013</v>
      </c>
      <c r="N68" s="50" t="s">
        <v>962</v>
      </c>
      <c r="O68" s="50" t="s">
        <v>1366</v>
      </c>
      <c r="P68" s="489" t="s">
        <v>843</v>
      </c>
    </row>
    <row r="69" spans="1:16" s="116" customFormat="1" ht="132" customHeight="1" x14ac:dyDescent="0.2">
      <c r="A69" s="513">
        <v>58</v>
      </c>
      <c r="B69" s="489" t="s">
        <v>2047</v>
      </c>
      <c r="C69" s="489" t="s">
        <v>2050</v>
      </c>
      <c r="D69" s="50" t="s">
        <v>348</v>
      </c>
      <c r="E69" s="489" t="s">
        <v>3285</v>
      </c>
      <c r="F69" s="75">
        <v>120</v>
      </c>
      <c r="G69" s="509">
        <f t="shared" si="3"/>
        <v>120</v>
      </c>
      <c r="H69" s="359">
        <v>38899.199999999997</v>
      </c>
      <c r="I69" s="491"/>
      <c r="J69" s="491"/>
      <c r="K69" s="75"/>
      <c r="L69" s="491"/>
      <c r="M69" s="489" t="s">
        <v>13014</v>
      </c>
      <c r="N69" s="50" t="s">
        <v>962</v>
      </c>
      <c r="O69" s="50" t="s">
        <v>1366</v>
      </c>
      <c r="P69" s="489" t="s">
        <v>843</v>
      </c>
    </row>
    <row r="70" spans="1:16" s="116" customFormat="1" ht="136.5" customHeight="1" x14ac:dyDescent="0.2">
      <c r="A70" s="513">
        <v>59</v>
      </c>
      <c r="B70" s="489" t="s">
        <v>2049</v>
      </c>
      <c r="C70" s="489" t="s">
        <v>2051</v>
      </c>
      <c r="D70" s="50" t="s">
        <v>348</v>
      </c>
      <c r="E70" s="489" t="s">
        <v>3295</v>
      </c>
      <c r="F70" s="75">
        <v>154</v>
      </c>
      <c r="G70" s="509">
        <f t="shared" si="3"/>
        <v>154</v>
      </c>
      <c r="H70" s="359">
        <v>45428.46</v>
      </c>
      <c r="I70" s="491"/>
      <c r="J70" s="491"/>
      <c r="K70" s="75"/>
      <c r="L70" s="491"/>
      <c r="M70" s="489" t="s">
        <v>13015</v>
      </c>
      <c r="N70" s="50" t="s">
        <v>962</v>
      </c>
      <c r="O70" s="50" t="s">
        <v>1366</v>
      </c>
      <c r="P70" s="489" t="s">
        <v>843</v>
      </c>
    </row>
    <row r="71" spans="1:16" s="116" customFormat="1" ht="136.5" customHeight="1" x14ac:dyDescent="0.2">
      <c r="A71" s="513">
        <v>60</v>
      </c>
      <c r="B71" s="489" t="s">
        <v>2052</v>
      </c>
      <c r="C71" s="489" t="s">
        <v>2053</v>
      </c>
      <c r="D71" s="50" t="s">
        <v>348</v>
      </c>
      <c r="E71" s="489" t="s">
        <v>3300</v>
      </c>
      <c r="F71" s="75">
        <v>394</v>
      </c>
      <c r="G71" s="509">
        <f t="shared" si="3"/>
        <v>394</v>
      </c>
      <c r="H71" s="359">
        <v>116226.06</v>
      </c>
      <c r="I71" s="491"/>
      <c r="J71" s="491"/>
      <c r="K71" s="75"/>
      <c r="L71" s="491"/>
      <c r="M71" s="489" t="s">
        <v>13016</v>
      </c>
      <c r="N71" s="50" t="s">
        <v>962</v>
      </c>
      <c r="O71" s="50" t="s">
        <v>1366</v>
      </c>
      <c r="P71" s="489" t="s">
        <v>843</v>
      </c>
    </row>
    <row r="72" spans="1:16" s="116" customFormat="1" ht="58.5" customHeight="1" x14ac:dyDescent="0.2">
      <c r="A72" s="513">
        <v>61</v>
      </c>
      <c r="B72" s="489" t="s">
        <v>2054</v>
      </c>
      <c r="C72" s="489" t="s">
        <v>2055</v>
      </c>
      <c r="D72" s="50" t="s">
        <v>348</v>
      </c>
      <c r="E72" s="489" t="s">
        <v>3307</v>
      </c>
      <c r="F72" s="75">
        <v>161</v>
      </c>
      <c r="G72" s="509">
        <f t="shared" si="3"/>
        <v>161</v>
      </c>
      <c r="H72" s="359">
        <v>60246.2</v>
      </c>
      <c r="I72" s="491"/>
      <c r="J72" s="491"/>
      <c r="K72" s="75"/>
      <c r="L72" s="491"/>
      <c r="M72" s="489" t="s">
        <v>13017</v>
      </c>
      <c r="N72" s="50" t="s">
        <v>962</v>
      </c>
      <c r="O72" s="50" t="s">
        <v>1366</v>
      </c>
      <c r="P72" s="489" t="s">
        <v>843</v>
      </c>
    </row>
    <row r="73" spans="1:16" s="116" customFormat="1" ht="138.75" customHeight="1" x14ac:dyDescent="0.2">
      <c r="A73" s="513">
        <v>62</v>
      </c>
      <c r="B73" s="489" t="s">
        <v>2056</v>
      </c>
      <c r="C73" s="489" t="s">
        <v>2057</v>
      </c>
      <c r="D73" s="50" t="s">
        <v>348</v>
      </c>
      <c r="E73" s="489" t="s">
        <v>3284</v>
      </c>
      <c r="F73" s="75">
        <v>287</v>
      </c>
      <c r="G73" s="509">
        <f t="shared" si="3"/>
        <v>287</v>
      </c>
      <c r="H73" s="359">
        <v>84662.13</v>
      </c>
      <c r="I73" s="491"/>
      <c r="J73" s="491"/>
      <c r="K73" s="75"/>
      <c r="L73" s="491"/>
      <c r="M73" s="489" t="s">
        <v>13018</v>
      </c>
      <c r="N73" s="50" t="s">
        <v>962</v>
      </c>
      <c r="O73" s="50" t="s">
        <v>1366</v>
      </c>
      <c r="P73" s="489" t="s">
        <v>843</v>
      </c>
    </row>
    <row r="74" spans="1:16" s="116" customFormat="1" ht="55.5" customHeight="1" x14ac:dyDescent="0.2">
      <c r="A74" s="513">
        <v>63</v>
      </c>
      <c r="B74" s="489" t="s">
        <v>2058</v>
      </c>
      <c r="C74" s="489" t="s">
        <v>2059</v>
      </c>
      <c r="D74" s="50" t="s">
        <v>348</v>
      </c>
      <c r="E74" s="489" t="s">
        <v>3290</v>
      </c>
      <c r="F74" s="75">
        <v>190</v>
      </c>
      <c r="G74" s="509">
        <f t="shared" si="3"/>
        <v>190</v>
      </c>
      <c r="H74" s="359">
        <v>56048.1</v>
      </c>
      <c r="I74" s="491"/>
      <c r="J74" s="491"/>
      <c r="K74" s="75"/>
      <c r="L74" s="491"/>
      <c r="M74" s="489" t="s">
        <v>13019</v>
      </c>
      <c r="N74" s="50" t="s">
        <v>962</v>
      </c>
      <c r="O74" s="50" t="s">
        <v>1366</v>
      </c>
      <c r="P74" s="489" t="s">
        <v>843</v>
      </c>
    </row>
    <row r="75" spans="1:16" s="116" customFormat="1" ht="76.5" customHeight="1" x14ac:dyDescent="0.2">
      <c r="A75" s="513">
        <v>64</v>
      </c>
      <c r="B75" s="489" t="s">
        <v>2274</v>
      </c>
      <c r="C75" s="489" t="s">
        <v>2275</v>
      </c>
      <c r="D75" s="50" t="s">
        <v>348</v>
      </c>
      <c r="E75" s="489" t="s">
        <v>3275</v>
      </c>
      <c r="F75" s="75">
        <v>1070</v>
      </c>
      <c r="G75" s="509">
        <f t="shared" si="3"/>
        <v>1070</v>
      </c>
      <c r="H75" s="359">
        <v>299043.59999999998</v>
      </c>
      <c r="I75" s="491"/>
      <c r="J75" s="491"/>
      <c r="K75" s="75"/>
      <c r="L75" s="491"/>
      <c r="M75" s="489" t="s">
        <v>13020</v>
      </c>
      <c r="N75" s="514" t="s">
        <v>1451</v>
      </c>
      <c r="O75" s="50" t="s">
        <v>1057</v>
      </c>
      <c r="P75" s="489" t="s">
        <v>843</v>
      </c>
    </row>
    <row r="76" spans="1:16" s="116" customFormat="1" ht="91.5" customHeight="1" x14ac:dyDescent="0.2">
      <c r="A76" s="513">
        <v>65</v>
      </c>
      <c r="B76" s="489" t="s">
        <v>2277</v>
      </c>
      <c r="C76" s="489" t="s">
        <v>2278</v>
      </c>
      <c r="D76" s="50" t="s">
        <v>348</v>
      </c>
      <c r="E76" s="489" t="s">
        <v>3293</v>
      </c>
      <c r="F76" s="75">
        <v>3688</v>
      </c>
      <c r="G76" s="509">
        <f t="shared" si="3"/>
        <v>3688</v>
      </c>
      <c r="H76" s="359">
        <v>4830505.5199999996</v>
      </c>
      <c r="I76" s="491"/>
      <c r="J76" s="491"/>
      <c r="K76" s="75"/>
      <c r="L76" s="491"/>
      <c r="M76" s="489" t="s">
        <v>13021</v>
      </c>
      <c r="N76" s="50" t="s">
        <v>2575</v>
      </c>
      <c r="O76" s="50" t="s">
        <v>1452</v>
      </c>
      <c r="P76" s="489"/>
    </row>
    <row r="77" spans="1:16" s="116" customFormat="1" ht="75.75" customHeight="1" x14ac:dyDescent="0.2">
      <c r="A77" s="513">
        <v>66</v>
      </c>
      <c r="B77" s="489" t="s">
        <v>2283</v>
      </c>
      <c r="C77" s="489" t="s">
        <v>2284</v>
      </c>
      <c r="D77" s="50" t="s">
        <v>348</v>
      </c>
      <c r="E77" s="489" t="s">
        <v>3301</v>
      </c>
      <c r="F77" s="75">
        <v>34</v>
      </c>
      <c r="G77" s="509">
        <f t="shared" si="3"/>
        <v>34</v>
      </c>
      <c r="H77" s="359">
        <v>15.64</v>
      </c>
      <c r="I77" s="491"/>
      <c r="J77" s="491"/>
      <c r="K77" s="75"/>
      <c r="L77" s="491"/>
      <c r="M77" s="489" t="s">
        <v>13022</v>
      </c>
      <c r="N77" s="514" t="s">
        <v>1451</v>
      </c>
      <c r="O77" s="50" t="s">
        <v>1057</v>
      </c>
      <c r="P77" s="489" t="s">
        <v>843</v>
      </c>
    </row>
    <row r="78" spans="1:16" s="116" customFormat="1" ht="78" customHeight="1" x14ac:dyDescent="0.2">
      <c r="A78" s="513">
        <v>67</v>
      </c>
      <c r="B78" s="489" t="s">
        <v>2331</v>
      </c>
      <c r="C78" s="489" t="s">
        <v>2332</v>
      </c>
      <c r="D78" s="50" t="s">
        <v>348</v>
      </c>
      <c r="E78" s="489" t="s">
        <v>3277</v>
      </c>
      <c r="F78" s="75">
        <v>600</v>
      </c>
      <c r="G78" s="509">
        <f t="shared" si="3"/>
        <v>600</v>
      </c>
      <c r="H78" s="359">
        <v>38034</v>
      </c>
      <c r="I78" s="491"/>
      <c r="J78" s="491"/>
      <c r="K78" s="75"/>
      <c r="L78" s="491"/>
      <c r="M78" s="489" t="s">
        <v>13023</v>
      </c>
      <c r="N78" s="514" t="s">
        <v>1451</v>
      </c>
      <c r="O78" s="50" t="s">
        <v>1057</v>
      </c>
      <c r="P78" s="489" t="s">
        <v>843</v>
      </c>
    </row>
    <row r="79" spans="1:16" s="116" customFormat="1" ht="186" customHeight="1" x14ac:dyDescent="0.2">
      <c r="A79" s="513">
        <v>68</v>
      </c>
      <c r="B79" s="489" t="s">
        <v>2887</v>
      </c>
      <c r="C79" s="489" t="s">
        <v>2485</v>
      </c>
      <c r="D79" s="50" t="s">
        <v>348</v>
      </c>
      <c r="E79" s="489" t="s">
        <v>3310</v>
      </c>
      <c r="F79" s="75">
        <v>49</v>
      </c>
      <c r="G79" s="509">
        <f t="shared" si="3"/>
        <v>49</v>
      </c>
      <c r="H79" s="359">
        <v>17328.36</v>
      </c>
      <c r="I79" s="491"/>
      <c r="J79" s="491"/>
      <c r="K79" s="75"/>
      <c r="L79" s="491"/>
      <c r="M79" s="489" t="s">
        <v>13024</v>
      </c>
      <c r="N79" s="514" t="s">
        <v>962</v>
      </c>
      <c r="O79" s="50" t="s">
        <v>1366</v>
      </c>
      <c r="P79" s="489" t="s">
        <v>843</v>
      </c>
    </row>
    <row r="80" spans="1:16" s="116" customFormat="1" ht="115.5" customHeight="1" x14ac:dyDescent="0.2">
      <c r="A80" s="513">
        <v>69</v>
      </c>
      <c r="B80" s="489" t="s">
        <v>2888</v>
      </c>
      <c r="C80" s="489" t="s">
        <v>2487</v>
      </c>
      <c r="D80" s="50" t="s">
        <v>348</v>
      </c>
      <c r="E80" s="489" t="s">
        <v>3309</v>
      </c>
      <c r="F80" s="75">
        <v>29</v>
      </c>
      <c r="G80" s="509">
        <f t="shared" si="3"/>
        <v>29</v>
      </c>
      <c r="H80" s="359">
        <v>10255.56</v>
      </c>
      <c r="I80" s="491"/>
      <c r="J80" s="491"/>
      <c r="K80" s="75"/>
      <c r="L80" s="491"/>
      <c r="M80" s="489" t="s">
        <v>13025</v>
      </c>
      <c r="N80" s="514" t="s">
        <v>962</v>
      </c>
      <c r="O80" s="50" t="s">
        <v>1366</v>
      </c>
      <c r="P80" s="489" t="s">
        <v>843</v>
      </c>
    </row>
    <row r="81" spans="1:45" s="116" customFormat="1" ht="117.75" customHeight="1" x14ac:dyDescent="0.2">
      <c r="A81" s="513">
        <v>70</v>
      </c>
      <c r="B81" s="489" t="s">
        <v>2889</v>
      </c>
      <c r="C81" s="489" t="s">
        <v>2488</v>
      </c>
      <c r="D81" s="50" t="s">
        <v>348</v>
      </c>
      <c r="E81" s="489" t="s">
        <v>2612</v>
      </c>
      <c r="F81" s="75">
        <v>26</v>
      </c>
      <c r="G81" s="509">
        <f t="shared" si="3"/>
        <v>26</v>
      </c>
      <c r="H81" s="359">
        <v>7517.12</v>
      </c>
      <c r="I81" s="491"/>
      <c r="J81" s="491"/>
      <c r="K81" s="75"/>
      <c r="L81" s="491"/>
      <c r="M81" s="489" t="s">
        <v>13026</v>
      </c>
      <c r="N81" s="514" t="s">
        <v>962</v>
      </c>
      <c r="O81" s="50" t="s">
        <v>1366</v>
      </c>
      <c r="P81" s="489" t="s">
        <v>843</v>
      </c>
    </row>
    <row r="82" spans="1:45" s="50" customFormat="1" ht="119.25" customHeight="1" x14ac:dyDescent="0.2">
      <c r="A82" s="513">
        <v>71</v>
      </c>
      <c r="B82" s="50" t="s">
        <v>2890</v>
      </c>
      <c r="C82" s="50" t="s">
        <v>2489</v>
      </c>
      <c r="D82" s="50" t="s">
        <v>348</v>
      </c>
      <c r="E82" s="50" t="s">
        <v>2610</v>
      </c>
      <c r="F82" s="50">
        <v>53</v>
      </c>
      <c r="G82" s="509">
        <f t="shared" si="3"/>
        <v>53</v>
      </c>
      <c r="H82" s="359">
        <v>14593.55</v>
      </c>
      <c r="K82" s="509"/>
      <c r="M82" s="50" t="s">
        <v>13027</v>
      </c>
      <c r="N82" s="50" t="s">
        <v>962</v>
      </c>
      <c r="O82" s="50" t="s">
        <v>1366</v>
      </c>
      <c r="P82" s="50" t="s">
        <v>843</v>
      </c>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row>
    <row r="83" spans="1:45" s="116" customFormat="1" ht="117" customHeight="1" x14ac:dyDescent="0.2">
      <c r="A83" s="513">
        <v>72</v>
      </c>
      <c r="B83" s="489" t="s">
        <v>2886</v>
      </c>
      <c r="C83" s="489" t="s">
        <v>2490</v>
      </c>
      <c r="D83" s="50" t="s">
        <v>348</v>
      </c>
      <c r="E83" s="489" t="s">
        <v>2613</v>
      </c>
      <c r="F83" s="75">
        <v>1122</v>
      </c>
      <c r="G83" s="509">
        <f t="shared" si="3"/>
        <v>1122</v>
      </c>
      <c r="H83" s="359">
        <v>396784.08</v>
      </c>
      <c r="I83" s="491"/>
      <c r="J83" s="491"/>
      <c r="K83" s="75"/>
      <c r="L83" s="491"/>
      <c r="M83" s="489" t="s">
        <v>13028</v>
      </c>
      <c r="N83" s="514" t="s">
        <v>962</v>
      </c>
      <c r="O83" s="50" t="s">
        <v>1366</v>
      </c>
      <c r="P83" s="489" t="s">
        <v>843</v>
      </c>
    </row>
    <row r="84" spans="1:45" s="116" customFormat="1" ht="122.25" customHeight="1" x14ac:dyDescent="0.2">
      <c r="A84" s="513">
        <v>73</v>
      </c>
      <c r="B84" s="489" t="s">
        <v>2491</v>
      </c>
      <c r="C84" s="489" t="s">
        <v>2492</v>
      </c>
      <c r="D84" s="50" t="s">
        <v>348</v>
      </c>
      <c r="E84" s="489" t="s">
        <v>3308</v>
      </c>
      <c r="F84" s="75">
        <v>29</v>
      </c>
      <c r="G84" s="509">
        <f t="shared" si="3"/>
        <v>29</v>
      </c>
      <c r="H84" s="359">
        <v>10255.56</v>
      </c>
      <c r="I84" s="491"/>
      <c r="J84" s="491"/>
      <c r="K84" s="75"/>
      <c r="L84" s="491"/>
      <c r="M84" s="489" t="s">
        <v>13029</v>
      </c>
      <c r="N84" s="514" t="s">
        <v>1451</v>
      </c>
      <c r="O84" s="50" t="s">
        <v>1057</v>
      </c>
      <c r="P84" s="489" t="s">
        <v>843</v>
      </c>
    </row>
    <row r="85" spans="1:45" s="116" customFormat="1" ht="113.25" customHeight="1" x14ac:dyDescent="0.2">
      <c r="A85" s="513">
        <v>74</v>
      </c>
      <c r="B85" s="489" t="s">
        <v>2493</v>
      </c>
      <c r="C85" s="489" t="s">
        <v>2494</v>
      </c>
      <c r="D85" s="50" t="s">
        <v>348</v>
      </c>
      <c r="E85" s="489" t="s">
        <v>2614</v>
      </c>
      <c r="F85" s="75">
        <v>26</v>
      </c>
      <c r="G85" s="509">
        <f t="shared" si="3"/>
        <v>26</v>
      </c>
      <c r="H85" s="359">
        <v>7517.12</v>
      </c>
      <c r="I85" s="491"/>
      <c r="J85" s="491"/>
      <c r="K85" s="75"/>
      <c r="L85" s="491"/>
      <c r="M85" s="489" t="s">
        <v>13030</v>
      </c>
      <c r="N85" s="514" t="s">
        <v>1451</v>
      </c>
      <c r="O85" s="50" t="s">
        <v>1057</v>
      </c>
      <c r="P85" s="489" t="s">
        <v>843</v>
      </c>
    </row>
    <row r="86" spans="1:45" s="116" customFormat="1" ht="117.75" customHeight="1" x14ac:dyDescent="0.2">
      <c r="A86" s="513">
        <v>75</v>
      </c>
      <c r="B86" s="489" t="s">
        <v>2495</v>
      </c>
      <c r="C86" s="489" t="s">
        <v>2496</v>
      </c>
      <c r="D86" s="50" t="s">
        <v>348</v>
      </c>
      <c r="E86" s="489" t="s">
        <v>2615</v>
      </c>
      <c r="F86" s="75">
        <v>25</v>
      </c>
      <c r="G86" s="509">
        <f t="shared" si="3"/>
        <v>25</v>
      </c>
      <c r="H86" s="359">
        <v>7228</v>
      </c>
      <c r="I86" s="491"/>
      <c r="J86" s="491"/>
      <c r="K86" s="75"/>
      <c r="L86" s="491"/>
      <c r="M86" s="489" t="s">
        <v>13031</v>
      </c>
      <c r="N86" s="514" t="s">
        <v>1451</v>
      </c>
      <c r="O86" s="50" t="s">
        <v>1057</v>
      </c>
      <c r="P86" s="489" t="s">
        <v>843</v>
      </c>
    </row>
    <row r="87" spans="1:45" s="116" customFormat="1" ht="110.25" customHeight="1" x14ac:dyDescent="0.2">
      <c r="A87" s="513">
        <v>76</v>
      </c>
      <c r="B87" s="489" t="s">
        <v>2497</v>
      </c>
      <c r="C87" s="489" t="s">
        <v>2498</v>
      </c>
      <c r="D87" s="50" t="s">
        <v>348</v>
      </c>
      <c r="E87" s="489" t="s">
        <v>2611</v>
      </c>
      <c r="F87" s="75">
        <v>49</v>
      </c>
      <c r="G87" s="509">
        <f t="shared" si="3"/>
        <v>49</v>
      </c>
      <c r="H87" s="359">
        <v>10483.549999999999</v>
      </c>
      <c r="I87" s="491"/>
      <c r="J87" s="491"/>
      <c r="K87" s="75"/>
      <c r="L87" s="491"/>
      <c r="M87" s="489" t="s">
        <v>13032</v>
      </c>
      <c r="N87" s="514" t="s">
        <v>1451</v>
      </c>
      <c r="O87" s="50" t="s">
        <v>1057</v>
      </c>
      <c r="P87" s="489" t="s">
        <v>843</v>
      </c>
    </row>
    <row r="88" spans="1:45" s="116" customFormat="1" ht="114.75" customHeight="1" x14ac:dyDescent="0.2">
      <c r="A88" s="513">
        <v>77</v>
      </c>
      <c r="B88" s="489" t="s">
        <v>2499</v>
      </c>
      <c r="C88" s="489" t="s">
        <v>3271</v>
      </c>
      <c r="D88" s="50" t="s">
        <v>348</v>
      </c>
      <c r="E88" s="489" t="s">
        <v>2616</v>
      </c>
      <c r="F88" s="75">
        <v>25</v>
      </c>
      <c r="G88" s="509">
        <f t="shared" si="3"/>
        <v>25</v>
      </c>
      <c r="H88" s="359">
        <v>3291.25</v>
      </c>
      <c r="I88" s="491"/>
      <c r="J88" s="491"/>
      <c r="K88" s="75"/>
      <c r="L88" s="491"/>
      <c r="M88" s="489" t="s">
        <v>13033</v>
      </c>
      <c r="N88" s="514" t="s">
        <v>1451</v>
      </c>
      <c r="O88" s="50" t="s">
        <v>1057</v>
      </c>
      <c r="P88" s="489" t="s">
        <v>843</v>
      </c>
    </row>
    <row r="89" spans="1:45" s="116" customFormat="1" ht="118.5" customHeight="1" x14ac:dyDescent="0.2">
      <c r="A89" s="513">
        <v>78</v>
      </c>
      <c r="B89" s="489" t="s">
        <v>2501</v>
      </c>
      <c r="C89" s="489" t="s">
        <v>2503</v>
      </c>
      <c r="D89" s="50" t="s">
        <v>348</v>
      </c>
      <c r="E89" s="489" t="s">
        <v>2617</v>
      </c>
      <c r="F89" s="75">
        <v>29</v>
      </c>
      <c r="G89" s="509">
        <f t="shared" si="3"/>
        <v>29</v>
      </c>
      <c r="H89" s="359">
        <v>9262.89</v>
      </c>
      <c r="I89" s="491"/>
      <c r="J89" s="491"/>
      <c r="K89" s="75"/>
      <c r="L89" s="491"/>
      <c r="M89" s="489" t="s">
        <v>13034</v>
      </c>
      <c r="N89" s="514" t="s">
        <v>1451</v>
      </c>
      <c r="O89" s="50" t="s">
        <v>1057</v>
      </c>
      <c r="P89" s="489" t="s">
        <v>843</v>
      </c>
    </row>
    <row r="90" spans="1:45" s="116" customFormat="1" ht="117" customHeight="1" x14ac:dyDescent="0.2">
      <c r="A90" s="513">
        <v>79</v>
      </c>
      <c r="B90" s="489" t="s">
        <v>2502</v>
      </c>
      <c r="C90" s="489" t="s">
        <v>2500</v>
      </c>
      <c r="D90" s="50" t="s">
        <v>348</v>
      </c>
      <c r="E90" s="489" t="s">
        <v>2618</v>
      </c>
      <c r="F90" s="75">
        <v>17</v>
      </c>
      <c r="G90" s="509">
        <f t="shared" si="3"/>
        <v>17</v>
      </c>
      <c r="H90" s="359">
        <v>4915.04</v>
      </c>
      <c r="I90" s="491"/>
      <c r="J90" s="491"/>
      <c r="K90" s="75"/>
      <c r="L90" s="491"/>
      <c r="M90" s="489" t="s">
        <v>13035</v>
      </c>
      <c r="N90" s="514" t="s">
        <v>1451</v>
      </c>
      <c r="O90" s="50" t="s">
        <v>1057</v>
      </c>
      <c r="P90" s="489" t="s">
        <v>843</v>
      </c>
    </row>
    <row r="91" spans="1:45" s="116" customFormat="1" ht="115.5" customHeight="1" x14ac:dyDescent="0.2">
      <c r="A91" s="513">
        <v>80</v>
      </c>
      <c r="B91" s="489" t="s">
        <v>2504</v>
      </c>
      <c r="C91" s="489" t="s">
        <v>2505</v>
      </c>
      <c r="D91" s="50" t="s">
        <v>348</v>
      </c>
      <c r="E91" s="489" t="s">
        <v>2619</v>
      </c>
      <c r="F91" s="75">
        <v>204</v>
      </c>
      <c r="G91" s="509">
        <f t="shared" si="3"/>
        <v>204</v>
      </c>
      <c r="H91" s="359">
        <v>27721.56</v>
      </c>
      <c r="I91" s="491"/>
      <c r="J91" s="491"/>
      <c r="K91" s="75"/>
      <c r="L91" s="491"/>
      <c r="M91" s="489" t="s">
        <v>13036</v>
      </c>
      <c r="N91" s="514" t="s">
        <v>1451</v>
      </c>
      <c r="O91" s="50" t="s">
        <v>1057</v>
      </c>
      <c r="P91" s="489" t="s">
        <v>843</v>
      </c>
    </row>
    <row r="92" spans="1:45" s="116" customFormat="1" ht="161.25" customHeight="1" x14ac:dyDescent="0.2">
      <c r="A92" s="513">
        <v>81</v>
      </c>
      <c r="B92" s="489" t="s">
        <v>2506</v>
      </c>
      <c r="C92" s="489" t="s">
        <v>2507</v>
      </c>
      <c r="D92" s="50" t="s">
        <v>348</v>
      </c>
      <c r="E92" s="489" t="s">
        <v>2620</v>
      </c>
      <c r="F92" s="75">
        <v>28</v>
      </c>
      <c r="G92" s="509">
        <f t="shared" si="3"/>
        <v>28</v>
      </c>
      <c r="H92" s="359">
        <v>8095.36</v>
      </c>
      <c r="I92" s="491"/>
      <c r="J92" s="491"/>
      <c r="K92" s="75"/>
      <c r="L92" s="491"/>
      <c r="M92" s="489" t="s">
        <v>13037</v>
      </c>
      <c r="N92" s="514" t="s">
        <v>1451</v>
      </c>
      <c r="O92" s="50" t="s">
        <v>1057</v>
      </c>
      <c r="P92" s="489" t="s">
        <v>843</v>
      </c>
    </row>
    <row r="93" spans="1:45" s="116" customFormat="1" ht="161.25" customHeight="1" x14ac:dyDescent="0.2">
      <c r="A93" s="513">
        <v>82</v>
      </c>
      <c r="B93" s="489" t="s">
        <v>2508</v>
      </c>
      <c r="C93" s="489" t="s">
        <v>2509</v>
      </c>
      <c r="D93" s="50" t="s">
        <v>348</v>
      </c>
      <c r="E93" s="489" t="s">
        <v>2621</v>
      </c>
      <c r="F93" s="75">
        <v>27</v>
      </c>
      <c r="G93" s="509">
        <f t="shared" si="3"/>
        <v>27</v>
      </c>
      <c r="H93" s="359">
        <v>5776.65</v>
      </c>
      <c r="I93" s="491"/>
      <c r="J93" s="491"/>
      <c r="K93" s="75"/>
      <c r="L93" s="491"/>
      <c r="M93" s="489" t="s">
        <v>13038</v>
      </c>
      <c r="N93" s="514" t="s">
        <v>1451</v>
      </c>
      <c r="O93" s="50" t="s">
        <v>1057</v>
      </c>
      <c r="P93" s="489" t="s">
        <v>843</v>
      </c>
    </row>
    <row r="94" spans="1:45" s="116" customFormat="1" ht="127.5" customHeight="1" x14ac:dyDescent="0.2">
      <c r="A94" s="513">
        <v>83</v>
      </c>
      <c r="B94" s="489" t="s">
        <v>2510</v>
      </c>
      <c r="C94" s="489" t="s">
        <v>2511</v>
      </c>
      <c r="D94" s="50" t="s">
        <v>348</v>
      </c>
      <c r="E94" s="489" t="s">
        <v>2622</v>
      </c>
      <c r="F94" s="75">
        <v>26</v>
      </c>
      <c r="G94" s="509">
        <f t="shared" si="3"/>
        <v>26</v>
      </c>
      <c r="H94" s="359">
        <v>7517.12</v>
      </c>
      <c r="I94" s="491"/>
      <c r="J94" s="491"/>
      <c r="K94" s="75"/>
      <c r="L94" s="491"/>
      <c r="M94" s="489" t="s">
        <v>13039</v>
      </c>
      <c r="N94" s="514" t="s">
        <v>1451</v>
      </c>
      <c r="O94" s="50" t="s">
        <v>1057</v>
      </c>
      <c r="P94" s="489" t="s">
        <v>843</v>
      </c>
    </row>
    <row r="95" spans="1:45" s="116" customFormat="1" ht="127.5" customHeight="1" x14ac:dyDescent="0.2">
      <c r="A95" s="513">
        <v>84</v>
      </c>
      <c r="B95" s="489" t="s">
        <v>2512</v>
      </c>
      <c r="C95" s="489" t="s">
        <v>2513</v>
      </c>
      <c r="D95" s="50" t="s">
        <v>348</v>
      </c>
      <c r="E95" s="489" t="s">
        <v>2623</v>
      </c>
      <c r="F95" s="75">
        <v>17</v>
      </c>
      <c r="G95" s="509">
        <f t="shared" si="3"/>
        <v>17</v>
      </c>
      <c r="H95" s="359">
        <v>6192.93</v>
      </c>
      <c r="I95" s="491"/>
      <c r="J95" s="491"/>
      <c r="K95" s="75"/>
      <c r="L95" s="491"/>
      <c r="M95" s="489" t="s">
        <v>13040</v>
      </c>
      <c r="N95" s="514" t="s">
        <v>1451</v>
      </c>
      <c r="O95" s="50" t="s">
        <v>1057</v>
      </c>
      <c r="P95" s="489" t="s">
        <v>843</v>
      </c>
    </row>
    <row r="96" spans="1:45" s="116" customFormat="1" ht="110.25" customHeight="1" x14ac:dyDescent="0.2">
      <c r="A96" s="513">
        <v>85</v>
      </c>
      <c r="B96" s="489" t="s">
        <v>2514</v>
      </c>
      <c r="C96" s="489" t="s">
        <v>2515</v>
      </c>
      <c r="D96" s="50" t="s">
        <v>348</v>
      </c>
      <c r="E96" s="489" t="s">
        <v>2624</v>
      </c>
      <c r="F96" s="75">
        <v>31</v>
      </c>
      <c r="G96" s="509">
        <f t="shared" si="3"/>
        <v>31</v>
      </c>
      <c r="H96" s="359">
        <v>8962.7199999999993</v>
      </c>
      <c r="I96" s="491"/>
      <c r="J96" s="491"/>
      <c r="K96" s="75"/>
      <c r="L96" s="491"/>
      <c r="M96" s="489" t="s">
        <v>13041</v>
      </c>
      <c r="N96" s="514" t="s">
        <v>1451</v>
      </c>
      <c r="O96" s="50" t="s">
        <v>1057</v>
      </c>
      <c r="P96" s="489" t="s">
        <v>843</v>
      </c>
    </row>
    <row r="97" spans="1:45" s="116" customFormat="1" ht="108.75" customHeight="1" x14ac:dyDescent="0.2">
      <c r="A97" s="513">
        <v>86</v>
      </c>
      <c r="B97" s="489" t="s">
        <v>2516</v>
      </c>
      <c r="C97" s="489" t="s">
        <v>2517</v>
      </c>
      <c r="D97" s="50" t="s">
        <v>348</v>
      </c>
      <c r="E97" s="489" t="s">
        <v>2625</v>
      </c>
      <c r="F97" s="75">
        <v>22</v>
      </c>
      <c r="G97" s="509">
        <f t="shared" si="3"/>
        <v>22</v>
      </c>
      <c r="H97" s="359">
        <v>6360.64</v>
      </c>
      <c r="I97" s="491"/>
      <c r="J97" s="491"/>
      <c r="K97" s="75"/>
      <c r="L97" s="491"/>
      <c r="M97" s="489" t="s">
        <v>13042</v>
      </c>
      <c r="N97" s="514" t="s">
        <v>1451</v>
      </c>
      <c r="O97" s="50" t="s">
        <v>1057</v>
      </c>
      <c r="P97" s="489" t="s">
        <v>843</v>
      </c>
    </row>
    <row r="98" spans="1:45" s="116" customFormat="1" ht="119.25" customHeight="1" x14ac:dyDescent="0.2">
      <c r="A98" s="513">
        <v>87</v>
      </c>
      <c r="B98" s="489" t="s">
        <v>2518</v>
      </c>
      <c r="C98" s="489" t="s">
        <v>2519</v>
      </c>
      <c r="D98" s="50" t="s">
        <v>348</v>
      </c>
      <c r="E98" s="489" t="s">
        <v>2626</v>
      </c>
      <c r="F98" s="75">
        <v>100</v>
      </c>
      <c r="G98" s="509">
        <f t="shared" si="3"/>
        <v>100</v>
      </c>
      <c r="H98" s="359">
        <v>31941</v>
      </c>
      <c r="I98" s="491"/>
      <c r="J98" s="491"/>
      <c r="K98" s="75"/>
      <c r="L98" s="491"/>
      <c r="M98" s="489" t="s">
        <v>13043</v>
      </c>
      <c r="N98" s="514" t="s">
        <v>1451</v>
      </c>
      <c r="O98" s="50" t="s">
        <v>1057</v>
      </c>
      <c r="P98" s="489" t="s">
        <v>843</v>
      </c>
    </row>
    <row r="99" spans="1:45" s="116" customFormat="1" ht="114.75" customHeight="1" x14ac:dyDescent="0.2">
      <c r="A99" s="513">
        <v>88</v>
      </c>
      <c r="B99" s="489" t="s">
        <v>2873</v>
      </c>
      <c r="C99" s="489" t="s">
        <v>2874</v>
      </c>
      <c r="D99" s="50" t="s">
        <v>3273</v>
      </c>
      <c r="E99" s="489" t="s">
        <v>2875</v>
      </c>
      <c r="F99" s="75">
        <v>486</v>
      </c>
      <c r="G99" s="509">
        <f t="shared" si="3"/>
        <v>486</v>
      </c>
      <c r="H99" s="359">
        <v>67699.8</v>
      </c>
      <c r="I99" s="491"/>
      <c r="J99" s="491"/>
      <c r="K99" s="75"/>
      <c r="L99" s="491"/>
      <c r="M99" s="489" t="s">
        <v>13044</v>
      </c>
      <c r="N99" s="514" t="s">
        <v>1451</v>
      </c>
      <c r="O99" s="50" t="s">
        <v>1057</v>
      </c>
      <c r="P99" s="489" t="s">
        <v>843</v>
      </c>
    </row>
    <row r="100" spans="1:45" s="116" customFormat="1" ht="88.5" customHeight="1" x14ac:dyDescent="0.2">
      <c r="A100" s="513">
        <v>89</v>
      </c>
      <c r="B100" s="489" t="s">
        <v>2900</v>
      </c>
      <c r="C100" s="489" t="s">
        <v>2901</v>
      </c>
      <c r="D100" s="50" t="s">
        <v>3273</v>
      </c>
      <c r="E100" s="489" t="s">
        <v>3274</v>
      </c>
      <c r="F100" s="75">
        <v>158510</v>
      </c>
      <c r="G100" s="509">
        <f t="shared" si="3"/>
        <v>158510</v>
      </c>
      <c r="H100" s="359">
        <v>39587872.5</v>
      </c>
      <c r="I100" s="491"/>
      <c r="J100" s="491"/>
      <c r="K100" s="75"/>
      <c r="L100" s="491"/>
      <c r="M100" s="489" t="s">
        <v>2902</v>
      </c>
      <c r="N100" s="514" t="s">
        <v>1451</v>
      </c>
      <c r="O100" s="50" t="s">
        <v>1057</v>
      </c>
      <c r="P100" s="489" t="s">
        <v>843</v>
      </c>
    </row>
    <row r="101" spans="1:45" s="116" customFormat="1" ht="78.75" customHeight="1" x14ac:dyDescent="0.2">
      <c r="A101" s="513">
        <v>90</v>
      </c>
      <c r="B101" s="489" t="s">
        <v>3016</v>
      </c>
      <c r="C101" s="489" t="s">
        <v>3017</v>
      </c>
      <c r="D101" s="50" t="s">
        <v>3273</v>
      </c>
      <c r="E101" s="489" t="s">
        <v>3018</v>
      </c>
      <c r="F101" s="75">
        <v>580</v>
      </c>
      <c r="G101" s="509">
        <f t="shared" si="3"/>
        <v>580</v>
      </c>
      <c r="H101" s="359">
        <v>37787</v>
      </c>
      <c r="I101" s="491"/>
      <c r="J101" s="491"/>
      <c r="K101" s="75"/>
      <c r="L101" s="491"/>
      <c r="M101" s="489" t="s">
        <v>3019</v>
      </c>
      <c r="N101" s="514" t="s">
        <v>1451</v>
      </c>
      <c r="O101" s="50" t="s">
        <v>1057</v>
      </c>
      <c r="P101" s="489" t="s">
        <v>843</v>
      </c>
    </row>
    <row r="102" spans="1:45" s="116" customFormat="1" ht="81.75" customHeight="1" x14ac:dyDescent="0.2">
      <c r="A102" s="513">
        <v>91</v>
      </c>
      <c r="B102" s="489" t="s">
        <v>3086</v>
      </c>
      <c r="C102" s="489" t="s">
        <v>3087</v>
      </c>
      <c r="D102" s="50" t="s">
        <v>3273</v>
      </c>
      <c r="E102" s="489" t="s">
        <v>3297</v>
      </c>
      <c r="F102" s="75">
        <v>8499</v>
      </c>
      <c r="G102" s="509">
        <f t="shared" si="3"/>
        <v>8499</v>
      </c>
      <c r="H102" s="359">
        <v>8037334.3200000003</v>
      </c>
      <c r="I102" s="491"/>
      <c r="J102" s="491"/>
      <c r="K102" s="75"/>
      <c r="L102" s="491"/>
      <c r="M102" s="489" t="s">
        <v>3088</v>
      </c>
      <c r="N102" s="489" t="s">
        <v>1433</v>
      </c>
      <c r="O102" s="50" t="s">
        <v>1452</v>
      </c>
      <c r="P102" s="123"/>
    </row>
    <row r="103" spans="1:45" s="50" customFormat="1" ht="72" customHeight="1" x14ac:dyDescent="0.2">
      <c r="A103" s="513">
        <v>92</v>
      </c>
      <c r="B103" s="50" t="s">
        <v>3098</v>
      </c>
      <c r="C103" s="50" t="s">
        <v>13045</v>
      </c>
      <c r="D103" s="50" t="s">
        <v>3270</v>
      </c>
      <c r="E103" s="50" t="s">
        <v>3099</v>
      </c>
      <c r="F103" s="50" t="s">
        <v>3334</v>
      </c>
      <c r="G103" s="509" t="str">
        <f t="shared" si="3"/>
        <v>428970</v>
      </c>
      <c r="H103" s="359">
        <f>123701212.7/431210*F103</f>
        <v>123058623.90000001</v>
      </c>
      <c r="K103" s="509"/>
      <c r="M103" s="50" t="s">
        <v>3100</v>
      </c>
      <c r="N103" s="50" t="s">
        <v>1451</v>
      </c>
      <c r="O103" s="50" t="s">
        <v>1366</v>
      </c>
      <c r="P103" s="50" t="s">
        <v>843</v>
      </c>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row>
    <row r="104" spans="1:45" s="116" customFormat="1" ht="114" customHeight="1" x14ac:dyDescent="0.2">
      <c r="A104" s="513">
        <v>93</v>
      </c>
      <c r="B104" s="489" t="s">
        <v>3106</v>
      </c>
      <c r="C104" s="489" t="s">
        <v>3107</v>
      </c>
      <c r="D104" s="50" t="s">
        <v>3273</v>
      </c>
      <c r="E104" s="489" t="s">
        <v>3304</v>
      </c>
      <c r="F104" s="75">
        <v>86</v>
      </c>
      <c r="G104" s="509">
        <f t="shared" si="3"/>
        <v>86</v>
      </c>
      <c r="H104" s="359">
        <v>179250.66</v>
      </c>
      <c r="I104" s="491"/>
      <c r="J104" s="491"/>
      <c r="K104" s="75"/>
      <c r="L104" s="491"/>
      <c r="M104" s="489" t="s">
        <v>3108</v>
      </c>
      <c r="N104" s="514" t="s">
        <v>1451</v>
      </c>
      <c r="O104" s="50" t="s">
        <v>1057</v>
      </c>
      <c r="P104" s="489" t="s">
        <v>843</v>
      </c>
    </row>
    <row r="105" spans="1:45" s="116" customFormat="1" ht="63.75" x14ac:dyDescent="0.2">
      <c r="A105" s="513">
        <v>94</v>
      </c>
      <c r="B105" s="462" t="s">
        <v>13046</v>
      </c>
      <c r="C105" s="462" t="s">
        <v>13047</v>
      </c>
      <c r="D105" s="50" t="s">
        <v>3273</v>
      </c>
      <c r="E105" s="50" t="s">
        <v>12955</v>
      </c>
      <c r="F105" s="508">
        <v>1253</v>
      </c>
      <c r="G105" s="359">
        <f>J105*F105/L105</f>
        <v>11.404994160884797</v>
      </c>
      <c r="H105" s="359">
        <f t="shared" ref="H105:H107" si="4">(I105/F105)*(F105*J105/L105)</f>
        <v>24947.284227519405</v>
      </c>
      <c r="I105" s="359">
        <v>2740812.2</v>
      </c>
      <c r="J105" s="359">
        <v>53</v>
      </c>
      <c r="K105" s="509">
        <v>23</v>
      </c>
      <c r="L105" s="359">
        <f>4291.3+1531.5</f>
        <v>5822.8</v>
      </c>
      <c r="M105" s="691" t="s">
        <v>13048</v>
      </c>
      <c r="N105" s="78" t="s">
        <v>12789</v>
      </c>
      <c r="O105" s="50" t="s">
        <v>3327</v>
      </c>
      <c r="P105" s="50" t="s">
        <v>843</v>
      </c>
    </row>
    <row r="106" spans="1:45" s="116" customFormat="1" ht="72" customHeight="1" x14ac:dyDescent="0.2">
      <c r="A106" s="513">
        <v>95</v>
      </c>
      <c r="B106" s="462" t="s">
        <v>13049</v>
      </c>
      <c r="C106" s="462" t="s">
        <v>13050</v>
      </c>
      <c r="D106" s="50" t="s">
        <v>3273</v>
      </c>
      <c r="E106" s="50" t="s">
        <v>12955</v>
      </c>
      <c r="F106" s="508">
        <v>1353</v>
      </c>
      <c r="G106" s="359">
        <f t="shared" ref="G106:G107" si="5">J106*F106/L106</f>
        <v>11.576721226292543</v>
      </c>
      <c r="H106" s="359">
        <f t="shared" si="4"/>
        <v>25322.92001039231</v>
      </c>
      <c r="I106" s="359">
        <v>2959552.2</v>
      </c>
      <c r="J106" s="359">
        <v>49.4</v>
      </c>
      <c r="K106" s="509">
        <v>57</v>
      </c>
      <c r="L106" s="359">
        <f>4240.2+1533.3</f>
        <v>5773.5</v>
      </c>
      <c r="M106" s="691" t="s">
        <v>13051</v>
      </c>
      <c r="N106" s="78" t="s">
        <v>12789</v>
      </c>
      <c r="O106" s="50" t="s">
        <v>3327</v>
      </c>
      <c r="P106" s="50" t="s">
        <v>843</v>
      </c>
    </row>
    <row r="107" spans="1:45" s="116" customFormat="1" ht="57" customHeight="1" x14ac:dyDescent="0.2">
      <c r="A107" s="513">
        <v>96</v>
      </c>
      <c r="B107" s="462" t="s">
        <v>13052</v>
      </c>
      <c r="C107" s="462" t="s">
        <v>13053</v>
      </c>
      <c r="D107" s="50" t="s">
        <v>3273</v>
      </c>
      <c r="E107" s="50" t="s">
        <v>12955</v>
      </c>
      <c r="F107" s="508">
        <v>1467</v>
      </c>
      <c r="G107" s="359">
        <f t="shared" si="5"/>
        <v>158.54579025110783</v>
      </c>
      <c r="H107" s="359">
        <f t="shared" si="4"/>
        <v>378182.44440177258</v>
      </c>
      <c r="I107" s="359">
        <v>3499264.44</v>
      </c>
      <c r="J107" s="359">
        <v>43.9</v>
      </c>
      <c r="K107" s="509">
        <v>5</v>
      </c>
      <c r="L107" s="359">
        <f>368.5+37.7</f>
        <v>406.2</v>
      </c>
      <c r="M107" s="489" t="s">
        <v>13054</v>
      </c>
      <c r="N107" s="78" t="s">
        <v>12789</v>
      </c>
      <c r="O107" s="50" t="s">
        <v>3327</v>
      </c>
      <c r="P107" s="50" t="s">
        <v>843</v>
      </c>
    </row>
    <row r="108" spans="1:45" s="108" customFormat="1" ht="19.5" customHeight="1" x14ac:dyDescent="0.2">
      <c r="A108" s="107"/>
      <c r="C108" s="107"/>
      <c r="D108" s="107"/>
      <c r="E108" s="107"/>
      <c r="F108" s="354">
        <f>SUM(F6:F104)</f>
        <v>673935</v>
      </c>
      <c r="G108" s="354"/>
      <c r="H108" s="354"/>
      <c r="I108" s="354"/>
      <c r="J108" s="354"/>
      <c r="K108" s="355"/>
      <c r="L108" s="354"/>
      <c r="M108" s="107"/>
      <c r="O108" s="107"/>
    </row>
  </sheetData>
  <autoFilter ref="A5:P108"/>
  <mergeCells count="18">
    <mergeCell ref="A10:A11"/>
    <mergeCell ref="I3:I4"/>
    <mergeCell ref="J3:J4"/>
    <mergeCell ref="K3:K4"/>
    <mergeCell ref="L3:L4"/>
    <mergeCell ref="M3:M4"/>
    <mergeCell ref="N3:N4"/>
    <mergeCell ref="A3:A4"/>
    <mergeCell ref="B3:B4"/>
    <mergeCell ref="C3:C4"/>
    <mergeCell ref="D3:D4"/>
    <mergeCell ref="E3:E4"/>
    <mergeCell ref="F3:F4"/>
    <mergeCell ref="G3:G4"/>
    <mergeCell ref="A12:A17"/>
    <mergeCell ref="O3:O4"/>
    <mergeCell ref="H3:H4"/>
    <mergeCell ref="P3:P4"/>
  </mergeCells>
  <pageMargins left="0.39370078740157483" right="0.39370078740157483" top="0.74803149606299213" bottom="0.39370078740157483" header="0.31496062992125984" footer="0.31496062992125984"/>
  <pageSetup paperSize="9" scale="50" orientation="landscape"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75"/>
  <sheetViews>
    <sheetView workbookViewId="0">
      <selection activeCell="I2030" sqref="I2030"/>
    </sheetView>
  </sheetViews>
  <sheetFormatPr defaultRowHeight="12" x14ac:dyDescent="0.2"/>
  <cols>
    <col min="1" max="1" width="5" style="475" customWidth="1"/>
    <col min="2" max="2" width="9.140625" style="475" customWidth="1"/>
    <col min="3" max="3" width="20.140625" style="519" customWidth="1"/>
    <col min="4" max="4" width="9.85546875" style="128" customWidth="1"/>
    <col min="5" max="5" width="22.7109375" style="467" customWidth="1"/>
    <col min="6" max="6" width="17.5703125" style="477" customWidth="1"/>
    <col min="7" max="7" width="16.7109375" style="475" customWidth="1"/>
    <col min="8" max="8" width="15.7109375" style="27" customWidth="1"/>
    <col min="9" max="9" width="15.85546875" style="515" customWidth="1"/>
    <col min="10" max="10" width="9.7109375" style="467" customWidth="1"/>
    <col min="11" max="11" width="19.140625" style="467" customWidth="1"/>
    <col min="12" max="16384" width="9.140625" style="467"/>
  </cols>
  <sheetData>
    <row r="1" spans="1:9" x14ac:dyDescent="0.2">
      <c r="A1" s="684"/>
      <c r="B1" s="684"/>
      <c r="C1" s="431"/>
      <c r="H1" s="475"/>
    </row>
    <row r="2" spans="1:9" x14ac:dyDescent="0.2">
      <c r="A2" s="684" t="s">
        <v>3382</v>
      </c>
      <c r="B2" s="684"/>
      <c r="C2" s="684"/>
      <c r="D2" s="684"/>
      <c r="E2" s="684"/>
      <c r="F2" s="684"/>
      <c r="G2" s="684"/>
      <c r="H2" s="475"/>
    </row>
    <row r="3" spans="1:9" s="519" customFormat="1" ht="15.75" x14ac:dyDescent="0.25">
      <c r="A3" s="685" t="s">
        <v>3383</v>
      </c>
      <c r="B3" s="685"/>
      <c r="C3" s="685"/>
      <c r="D3" s="685"/>
      <c r="E3" s="685"/>
      <c r="F3" s="517"/>
      <c r="G3" s="517"/>
      <c r="H3" s="518"/>
      <c r="I3" s="520"/>
    </row>
    <row r="4" spans="1:9" x14ac:dyDescent="0.2">
      <c r="B4" s="516"/>
      <c r="C4" s="431"/>
      <c r="H4" s="475"/>
    </row>
    <row r="5" spans="1:9" ht="12.75" customHeight="1" x14ac:dyDescent="0.2">
      <c r="A5" s="617" t="s">
        <v>1533</v>
      </c>
      <c r="B5" s="617" t="s">
        <v>582</v>
      </c>
      <c r="C5" s="617" t="s">
        <v>241</v>
      </c>
      <c r="D5" s="686" t="s">
        <v>3384</v>
      </c>
      <c r="E5" s="617" t="s">
        <v>3385</v>
      </c>
      <c r="F5" s="617" t="s">
        <v>762</v>
      </c>
      <c r="G5" s="617" t="s">
        <v>701</v>
      </c>
      <c r="H5" s="617" t="s">
        <v>3386</v>
      </c>
      <c r="I5" s="683" t="s">
        <v>3387</v>
      </c>
    </row>
    <row r="6" spans="1:9" x14ac:dyDescent="0.2">
      <c r="A6" s="617"/>
      <c r="B6" s="617"/>
      <c r="C6" s="617"/>
      <c r="D6" s="686"/>
      <c r="E6" s="617"/>
      <c r="F6" s="617"/>
      <c r="G6" s="617"/>
      <c r="H6" s="617"/>
      <c r="I6" s="683"/>
    </row>
    <row r="7" spans="1:9" s="475" customFormat="1" x14ac:dyDescent="0.2">
      <c r="A7" s="455">
        <v>1</v>
      </c>
      <c r="B7" s="455">
        <v>2</v>
      </c>
      <c r="C7" s="578">
        <v>3</v>
      </c>
      <c r="D7" s="462" t="s">
        <v>4826</v>
      </c>
      <c r="E7" s="578">
        <v>5</v>
      </c>
      <c r="F7" s="464">
        <v>6</v>
      </c>
      <c r="G7" s="455">
        <v>7</v>
      </c>
      <c r="H7" s="455">
        <v>8</v>
      </c>
      <c r="I7" s="455">
        <v>9</v>
      </c>
    </row>
    <row r="8" spans="1:9" ht="24" x14ac:dyDescent="0.2">
      <c r="A8" s="521">
        <v>1</v>
      </c>
      <c r="B8" s="429" t="s">
        <v>3388</v>
      </c>
      <c r="C8" s="481" t="s">
        <v>3389</v>
      </c>
      <c r="D8" s="358" t="s">
        <v>3390</v>
      </c>
      <c r="E8" s="428" t="s">
        <v>3391</v>
      </c>
      <c r="F8" s="474" t="s">
        <v>659</v>
      </c>
      <c r="G8" s="474" t="s">
        <v>1610</v>
      </c>
      <c r="H8" s="429"/>
      <c r="I8" s="47">
        <v>1</v>
      </c>
    </row>
    <row r="9" spans="1:9" ht="24" x14ac:dyDescent="0.2">
      <c r="A9" s="522">
        <v>2</v>
      </c>
      <c r="B9" s="455" t="s">
        <v>3392</v>
      </c>
      <c r="C9" s="460" t="s">
        <v>3393</v>
      </c>
      <c r="D9" s="462" t="s">
        <v>3394</v>
      </c>
      <c r="E9" s="463" t="s">
        <v>3395</v>
      </c>
      <c r="F9" s="464" t="s">
        <v>659</v>
      </c>
      <c r="G9" s="464" t="s">
        <v>1610</v>
      </c>
      <c r="H9" s="455"/>
      <c r="I9" s="47">
        <v>1</v>
      </c>
    </row>
    <row r="10" spans="1:9" ht="36" x14ac:dyDescent="0.2">
      <c r="A10" s="522">
        <v>3</v>
      </c>
      <c r="B10" s="455" t="s">
        <v>3396</v>
      </c>
      <c r="C10" s="460" t="s">
        <v>3397</v>
      </c>
      <c r="D10" s="462" t="s">
        <v>3398</v>
      </c>
      <c r="E10" s="463" t="s">
        <v>3399</v>
      </c>
      <c r="F10" s="464" t="s">
        <v>2575</v>
      </c>
      <c r="G10" s="464" t="s">
        <v>1610</v>
      </c>
      <c r="H10" s="455"/>
      <c r="I10" s="47">
        <v>1</v>
      </c>
    </row>
    <row r="11" spans="1:9" ht="36" x14ac:dyDescent="0.2">
      <c r="A11" s="522">
        <v>4</v>
      </c>
      <c r="B11" s="455" t="s">
        <v>3400</v>
      </c>
      <c r="C11" s="460" t="s">
        <v>3401</v>
      </c>
      <c r="D11" s="462" t="s">
        <v>3398</v>
      </c>
      <c r="E11" s="463" t="s">
        <v>3402</v>
      </c>
      <c r="F11" s="464" t="s">
        <v>2575</v>
      </c>
      <c r="G11" s="464" t="s">
        <v>1610</v>
      </c>
      <c r="H11" s="455"/>
      <c r="I11" s="47">
        <v>1</v>
      </c>
    </row>
    <row r="12" spans="1:9" ht="24" x14ac:dyDescent="0.2">
      <c r="A12" s="522">
        <v>5</v>
      </c>
      <c r="B12" s="455" t="s">
        <v>3403</v>
      </c>
      <c r="C12" s="460" t="s">
        <v>3404</v>
      </c>
      <c r="D12" s="462" t="s">
        <v>3405</v>
      </c>
      <c r="E12" s="463" t="s">
        <v>3406</v>
      </c>
      <c r="F12" s="464" t="s">
        <v>962</v>
      </c>
      <c r="G12" s="464" t="s">
        <v>797</v>
      </c>
      <c r="H12" s="464"/>
      <c r="I12" s="47">
        <v>1</v>
      </c>
    </row>
    <row r="13" spans="1:9" ht="36" x14ac:dyDescent="0.2">
      <c r="A13" s="522">
        <v>6</v>
      </c>
      <c r="B13" s="455" t="s">
        <v>3407</v>
      </c>
      <c r="C13" s="466" t="s">
        <v>3408</v>
      </c>
      <c r="D13" s="462" t="s">
        <v>3409</v>
      </c>
      <c r="E13" s="463" t="s">
        <v>3410</v>
      </c>
      <c r="F13" s="464" t="s">
        <v>541</v>
      </c>
      <c r="G13" s="464" t="s">
        <v>797</v>
      </c>
      <c r="H13" s="455"/>
      <c r="I13" s="47">
        <v>1</v>
      </c>
    </row>
    <row r="14" spans="1:9" ht="36" x14ac:dyDescent="0.2">
      <c r="A14" s="522">
        <v>7</v>
      </c>
      <c r="B14" s="455" t="s">
        <v>3411</v>
      </c>
      <c r="C14" s="460" t="s">
        <v>3412</v>
      </c>
      <c r="D14" s="462" t="s">
        <v>3413</v>
      </c>
      <c r="E14" s="463" t="s">
        <v>3414</v>
      </c>
      <c r="F14" s="464" t="s">
        <v>541</v>
      </c>
      <c r="G14" s="464" t="s">
        <v>797</v>
      </c>
      <c r="H14" s="455"/>
      <c r="I14" s="47">
        <v>1</v>
      </c>
    </row>
    <row r="15" spans="1:9" ht="36" x14ac:dyDescent="0.2">
      <c r="A15" s="522">
        <v>8</v>
      </c>
      <c r="B15" s="455" t="s">
        <v>3415</v>
      </c>
      <c r="C15" s="460" t="s">
        <v>3416</v>
      </c>
      <c r="D15" s="462" t="s">
        <v>3413</v>
      </c>
      <c r="E15" s="463" t="s">
        <v>3417</v>
      </c>
      <c r="F15" s="464" t="s">
        <v>541</v>
      </c>
      <c r="G15" s="464" t="s">
        <v>797</v>
      </c>
      <c r="H15" s="455"/>
      <c r="I15" s="47">
        <v>1</v>
      </c>
    </row>
    <row r="16" spans="1:9" ht="36" x14ac:dyDescent="0.2">
      <c r="A16" s="522">
        <v>9</v>
      </c>
      <c r="B16" s="455" t="s">
        <v>3418</v>
      </c>
      <c r="C16" s="99" t="s">
        <v>3419</v>
      </c>
      <c r="D16" s="462" t="s">
        <v>3420</v>
      </c>
      <c r="E16" s="463" t="s">
        <v>3421</v>
      </c>
      <c r="F16" s="464" t="s">
        <v>962</v>
      </c>
      <c r="G16" s="464" t="s">
        <v>797</v>
      </c>
      <c r="H16" s="464"/>
      <c r="I16" s="47">
        <v>1</v>
      </c>
    </row>
    <row r="17" spans="1:11" ht="36" x14ac:dyDescent="0.2">
      <c r="A17" s="522">
        <v>10</v>
      </c>
      <c r="B17" s="455" t="s">
        <v>3422</v>
      </c>
      <c r="C17" s="466" t="s">
        <v>3423</v>
      </c>
      <c r="D17" s="50" t="s">
        <v>3424</v>
      </c>
      <c r="E17" s="463" t="s">
        <v>3425</v>
      </c>
      <c r="F17" s="464" t="s">
        <v>541</v>
      </c>
      <c r="G17" s="464" t="s">
        <v>797</v>
      </c>
      <c r="H17" s="455"/>
      <c r="I17" s="47">
        <v>1</v>
      </c>
    </row>
    <row r="18" spans="1:11" ht="37.5" customHeight="1" x14ac:dyDescent="0.2">
      <c r="A18" s="522">
        <v>11</v>
      </c>
      <c r="B18" s="523" t="s">
        <v>3426</v>
      </c>
      <c r="C18" s="525" t="s">
        <v>3427</v>
      </c>
      <c r="D18" s="526" t="s">
        <v>3428</v>
      </c>
      <c r="E18" s="527" t="s">
        <v>3429</v>
      </c>
      <c r="F18" s="464"/>
      <c r="G18" s="464" t="s">
        <v>1057</v>
      </c>
      <c r="H18" s="524" t="s">
        <v>1456</v>
      </c>
      <c r="I18" s="529">
        <v>1</v>
      </c>
      <c r="J18" s="530"/>
      <c r="K18" s="530"/>
    </row>
    <row r="19" spans="1:11" ht="36" x14ac:dyDescent="0.2">
      <c r="A19" s="522">
        <v>12</v>
      </c>
      <c r="B19" s="455" t="s">
        <v>3430</v>
      </c>
      <c r="C19" s="99" t="s">
        <v>3431</v>
      </c>
      <c r="D19" s="357">
        <v>2013</v>
      </c>
      <c r="E19" s="463" t="s">
        <v>3432</v>
      </c>
      <c r="F19" s="464" t="s">
        <v>962</v>
      </c>
      <c r="G19" s="464" t="s">
        <v>543</v>
      </c>
      <c r="H19" s="455"/>
      <c r="I19" s="47">
        <v>1</v>
      </c>
    </row>
    <row r="20" spans="1:11" ht="36" x14ac:dyDescent="0.2">
      <c r="A20" s="522">
        <v>13</v>
      </c>
      <c r="B20" s="455" t="s">
        <v>3433</v>
      </c>
      <c r="C20" s="99" t="s">
        <v>3434</v>
      </c>
      <c r="D20" s="357">
        <v>2013</v>
      </c>
      <c r="E20" s="463" t="s">
        <v>3435</v>
      </c>
      <c r="F20" s="464" t="s">
        <v>962</v>
      </c>
      <c r="G20" s="464" t="s">
        <v>543</v>
      </c>
      <c r="H20" s="455"/>
      <c r="I20" s="47">
        <v>1</v>
      </c>
    </row>
    <row r="21" spans="1:11" ht="24" x14ac:dyDescent="0.2">
      <c r="A21" s="522">
        <v>14</v>
      </c>
      <c r="B21" s="455" t="s">
        <v>3436</v>
      </c>
      <c r="C21" s="99" t="s">
        <v>3437</v>
      </c>
      <c r="D21" s="462" t="s">
        <v>3409</v>
      </c>
      <c r="E21" s="463" t="s">
        <v>3438</v>
      </c>
      <c r="F21" s="464" t="s">
        <v>962</v>
      </c>
      <c r="G21" s="464" t="s">
        <v>797</v>
      </c>
      <c r="H21" s="464"/>
      <c r="I21" s="47">
        <v>1</v>
      </c>
    </row>
    <row r="22" spans="1:11" ht="36" x14ac:dyDescent="0.2">
      <c r="A22" s="522">
        <v>15</v>
      </c>
      <c r="B22" s="455" t="s">
        <v>3439</v>
      </c>
      <c r="C22" s="99" t="s">
        <v>3440</v>
      </c>
      <c r="D22" s="462" t="s">
        <v>3420</v>
      </c>
      <c r="E22" s="463" t="s">
        <v>3441</v>
      </c>
      <c r="F22" s="464" t="s">
        <v>541</v>
      </c>
      <c r="G22" s="464" t="s">
        <v>999</v>
      </c>
      <c r="H22" s="464"/>
      <c r="I22" s="47">
        <v>1</v>
      </c>
    </row>
    <row r="23" spans="1:11" ht="60" x14ac:dyDescent="0.2">
      <c r="A23" s="522">
        <v>16</v>
      </c>
      <c r="B23" s="455" t="s">
        <v>3442</v>
      </c>
      <c r="C23" s="99" t="s">
        <v>3440</v>
      </c>
      <c r="D23" s="462" t="s">
        <v>3420</v>
      </c>
      <c r="E23" s="463" t="s">
        <v>3443</v>
      </c>
      <c r="F23" s="464" t="s">
        <v>962</v>
      </c>
      <c r="G23" s="464" t="s">
        <v>797</v>
      </c>
      <c r="H23" s="464"/>
      <c r="I23" s="47">
        <v>1</v>
      </c>
    </row>
    <row r="24" spans="1:11" x14ac:dyDescent="0.2">
      <c r="A24" s="522">
        <v>17</v>
      </c>
      <c r="B24" s="455" t="s">
        <v>3444</v>
      </c>
      <c r="C24" s="55" t="s">
        <v>3445</v>
      </c>
      <c r="D24" s="50">
        <v>2012</v>
      </c>
      <c r="E24" s="531" t="s">
        <v>3446</v>
      </c>
      <c r="F24" s="464" t="s">
        <v>1478</v>
      </c>
      <c r="G24" s="464" t="s">
        <v>1366</v>
      </c>
      <c r="H24" s="475" t="s">
        <v>1456</v>
      </c>
      <c r="I24" s="47">
        <v>1</v>
      </c>
    </row>
    <row r="25" spans="1:11" ht="24" x14ac:dyDescent="0.2">
      <c r="A25" s="522">
        <v>18</v>
      </c>
      <c r="B25" s="455" t="s">
        <v>3447</v>
      </c>
      <c r="C25" s="99" t="s">
        <v>3437</v>
      </c>
      <c r="D25" s="462" t="s">
        <v>3448</v>
      </c>
      <c r="E25" s="463" t="s">
        <v>3449</v>
      </c>
      <c r="F25" s="464" t="s">
        <v>541</v>
      </c>
      <c r="G25" s="464" t="s">
        <v>797</v>
      </c>
      <c r="H25" s="475"/>
      <c r="I25" s="47">
        <v>1</v>
      </c>
    </row>
    <row r="26" spans="1:11" ht="24" x14ac:dyDescent="0.2">
      <c r="A26" s="522">
        <v>19</v>
      </c>
      <c r="B26" s="455" t="s">
        <v>3450</v>
      </c>
      <c r="C26" s="55" t="s">
        <v>3440</v>
      </c>
      <c r="D26" s="462" t="s">
        <v>3420</v>
      </c>
      <c r="E26" s="463" t="s">
        <v>3451</v>
      </c>
      <c r="F26" s="464" t="s">
        <v>918</v>
      </c>
      <c r="G26" s="464" t="s">
        <v>1366</v>
      </c>
      <c r="H26" s="455" t="s">
        <v>1456</v>
      </c>
      <c r="I26" s="47">
        <v>1</v>
      </c>
    </row>
    <row r="27" spans="1:11" ht="24" x14ac:dyDescent="0.2">
      <c r="A27" s="522">
        <v>20</v>
      </c>
      <c r="B27" s="455" t="s">
        <v>3452</v>
      </c>
      <c r="C27" s="99" t="s">
        <v>3437</v>
      </c>
      <c r="D27" s="465" t="s">
        <v>3453</v>
      </c>
      <c r="E27" s="463" t="s">
        <v>3454</v>
      </c>
      <c r="F27" s="464" t="s">
        <v>541</v>
      </c>
      <c r="G27" s="464" t="s">
        <v>797</v>
      </c>
      <c r="H27" s="475"/>
      <c r="I27" s="47">
        <v>1</v>
      </c>
    </row>
    <row r="28" spans="1:11" ht="24" x14ac:dyDescent="0.2">
      <c r="A28" s="522">
        <v>21</v>
      </c>
      <c r="B28" s="455" t="s">
        <v>3455</v>
      </c>
      <c r="C28" s="99" t="s">
        <v>3440</v>
      </c>
      <c r="D28" s="465" t="s">
        <v>3456</v>
      </c>
      <c r="E28" s="463" t="s">
        <v>3457</v>
      </c>
      <c r="F28" s="464" t="s">
        <v>541</v>
      </c>
      <c r="G28" s="464" t="s">
        <v>1057</v>
      </c>
      <c r="H28" s="455"/>
      <c r="I28" s="47">
        <v>1</v>
      </c>
    </row>
    <row r="29" spans="1:11" ht="24" x14ac:dyDescent="0.2">
      <c r="A29" s="522">
        <v>22</v>
      </c>
      <c r="B29" s="455" t="s">
        <v>3458</v>
      </c>
      <c r="C29" s="99" t="s">
        <v>3459</v>
      </c>
      <c r="D29" s="465" t="s">
        <v>3460</v>
      </c>
      <c r="E29" s="463" t="s">
        <v>3461</v>
      </c>
      <c r="F29" s="464" t="s">
        <v>962</v>
      </c>
      <c r="G29" s="464" t="s">
        <v>797</v>
      </c>
      <c r="H29" s="455"/>
      <c r="I29" s="47">
        <v>1</v>
      </c>
    </row>
    <row r="30" spans="1:11" x14ac:dyDescent="0.2">
      <c r="A30" s="522">
        <v>23</v>
      </c>
      <c r="B30" s="455" t="s">
        <v>3462</v>
      </c>
      <c r="C30" s="55" t="s">
        <v>3440</v>
      </c>
      <c r="D30" s="462" t="s">
        <v>3463</v>
      </c>
      <c r="E30" s="463" t="s">
        <v>3464</v>
      </c>
      <c r="F30" s="464"/>
      <c r="G30" s="464" t="s">
        <v>1057</v>
      </c>
      <c r="H30" s="464" t="s">
        <v>1456</v>
      </c>
      <c r="I30" s="47">
        <v>1</v>
      </c>
    </row>
    <row r="31" spans="1:11" ht="48" x14ac:dyDescent="0.2">
      <c r="A31" s="522">
        <v>24</v>
      </c>
      <c r="B31" s="455" t="s">
        <v>3465</v>
      </c>
      <c r="C31" s="99" t="s">
        <v>3466</v>
      </c>
      <c r="D31" s="465" t="s">
        <v>3467</v>
      </c>
      <c r="E31" s="463" t="s">
        <v>3468</v>
      </c>
      <c r="F31" s="464" t="s">
        <v>962</v>
      </c>
      <c r="G31" s="464" t="s">
        <v>797</v>
      </c>
      <c r="H31" s="455"/>
      <c r="I31" s="47">
        <v>1</v>
      </c>
    </row>
    <row r="32" spans="1:11" ht="36" x14ac:dyDescent="0.2">
      <c r="A32" s="522">
        <v>25</v>
      </c>
      <c r="B32" s="455" t="s">
        <v>3469</v>
      </c>
      <c r="C32" s="99" t="s">
        <v>3470</v>
      </c>
      <c r="D32" s="465" t="s">
        <v>3471</v>
      </c>
      <c r="E32" s="463" t="s">
        <v>3472</v>
      </c>
      <c r="F32" s="464" t="s">
        <v>962</v>
      </c>
      <c r="G32" s="464" t="s">
        <v>797</v>
      </c>
      <c r="H32" s="455"/>
      <c r="I32" s="47">
        <v>1</v>
      </c>
    </row>
    <row r="33" spans="1:27" ht="36" x14ac:dyDescent="0.2">
      <c r="A33" s="522">
        <v>26</v>
      </c>
      <c r="B33" s="455" t="s">
        <v>3473</v>
      </c>
      <c r="C33" s="99" t="s">
        <v>3470</v>
      </c>
      <c r="D33" s="465" t="s">
        <v>3471</v>
      </c>
      <c r="E33" s="463" t="s">
        <v>3474</v>
      </c>
      <c r="F33" s="464" t="s">
        <v>962</v>
      </c>
      <c r="G33" s="464" t="s">
        <v>797</v>
      </c>
      <c r="H33" s="455"/>
      <c r="I33" s="47">
        <v>1</v>
      </c>
    </row>
    <row r="34" spans="1:27" ht="36" x14ac:dyDescent="0.2">
      <c r="A34" s="522">
        <v>27</v>
      </c>
      <c r="B34" s="455" t="s">
        <v>3475</v>
      </c>
      <c r="C34" s="99" t="s">
        <v>3470</v>
      </c>
      <c r="D34" s="465" t="s">
        <v>3471</v>
      </c>
      <c r="E34" s="463" t="s">
        <v>3476</v>
      </c>
      <c r="F34" s="464" t="s">
        <v>962</v>
      </c>
      <c r="G34" s="464" t="s">
        <v>797</v>
      </c>
      <c r="H34" s="455"/>
      <c r="I34" s="47">
        <v>1</v>
      </c>
    </row>
    <row r="35" spans="1:27" ht="36" x14ac:dyDescent="0.2">
      <c r="A35" s="522">
        <v>28</v>
      </c>
      <c r="B35" s="455" t="s">
        <v>3477</v>
      </c>
      <c r="C35" s="99" t="s">
        <v>3478</v>
      </c>
      <c r="D35" s="465" t="s">
        <v>1318</v>
      </c>
      <c r="E35" s="463" t="s">
        <v>3479</v>
      </c>
      <c r="F35" s="464" t="s">
        <v>962</v>
      </c>
      <c r="G35" s="464" t="s">
        <v>797</v>
      </c>
      <c r="H35" s="455"/>
      <c r="I35" s="47">
        <v>1</v>
      </c>
    </row>
    <row r="36" spans="1:27" ht="36" x14ac:dyDescent="0.2">
      <c r="A36" s="522">
        <v>29</v>
      </c>
      <c r="B36" s="455" t="s">
        <v>3480</v>
      </c>
      <c r="C36" s="99" t="s">
        <v>3481</v>
      </c>
      <c r="D36" s="465" t="s">
        <v>1318</v>
      </c>
      <c r="E36" s="463" t="s">
        <v>3482</v>
      </c>
      <c r="F36" s="464" t="s">
        <v>962</v>
      </c>
      <c r="G36" s="464" t="s">
        <v>543</v>
      </c>
      <c r="H36" s="455"/>
      <c r="I36" s="47">
        <v>1</v>
      </c>
    </row>
    <row r="37" spans="1:27" ht="36" x14ac:dyDescent="0.2">
      <c r="A37" s="522">
        <v>30</v>
      </c>
      <c r="B37" s="455" t="s">
        <v>3483</v>
      </c>
      <c r="C37" s="99" t="s">
        <v>3484</v>
      </c>
      <c r="D37" s="465" t="s">
        <v>3485</v>
      </c>
      <c r="E37" s="463" t="s">
        <v>3486</v>
      </c>
      <c r="F37" s="464" t="s">
        <v>962</v>
      </c>
      <c r="G37" s="464" t="s">
        <v>797</v>
      </c>
      <c r="H37" s="455"/>
      <c r="I37" s="47">
        <v>1</v>
      </c>
    </row>
    <row r="38" spans="1:27" ht="24" x14ac:dyDescent="0.2">
      <c r="A38" s="522">
        <v>31</v>
      </c>
      <c r="B38" s="455" t="s">
        <v>3487</v>
      </c>
      <c r="C38" s="99" t="s">
        <v>3488</v>
      </c>
      <c r="D38" s="465" t="s">
        <v>3489</v>
      </c>
      <c r="E38" s="463" t="s">
        <v>3490</v>
      </c>
      <c r="F38" s="464" t="s">
        <v>962</v>
      </c>
      <c r="G38" s="464" t="s">
        <v>797</v>
      </c>
      <c r="H38" s="455"/>
      <c r="I38" s="47">
        <v>1</v>
      </c>
    </row>
    <row r="39" spans="1:27" s="532" customFormat="1" ht="24" x14ac:dyDescent="0.2">
      <c r="A39" s="522">
        <v>32</v>
      </c>
      <c r="B39" s="455" t="s">
        <v>3491</v>
      </c>
      <c r="C39" s="99" t="s">
        <v>3492</v>
      </c>
      <c r="D39" s="465" t="s">
        <v>3493</v>
      </c>
      <c r="E39" s="463" t="s">
        <v>3494</v>
      </c>
      <c r="F39" s="464" t="s">
        <v>962</v>
      </c>
      <c r="G39" s="464" t="s">
        <v>797</v>
      </c>
      <c r="H39" s="455"/>
      <c r="I39" s="47">
        <v>1</v>
      </c>
      <c r="J39" s="467"/>
      <c r="K39" s="467"/>
      <c r="L39" s="467"/>
      <c r="M39" s="467"/>
      <c r="N39" s="467"/>
      <c r="O39" s="467"/>
      <c r="P39" s="467"/>
      <c r="Q39" s="467"/>
      <c r="R39" s="467"/>
      <c r="S39" s="467"/>
      <c r="T39" s="467"/>
      <c r="U39" s="467"/>
      <c r="V39" s="467"/>
      <c r="W39" s="467"/>
      <c r="X39" s="467"/>
      <c r="Y39" s="467"/>
      <c r="Z39" s="467"/>
      <c r="AA39" s="467"/>
    </row>
    <row r="40" spans="1:27" ht="36" x14ac:dyDescent="0.2">
      <c r="A40" s="522">
        <v>33</v>
      </c>
      <c r="B40" s="429" t="s">
        <v>3495</v>
      </c>
      <c r="C40" s="533" t="s">
        <v>3496</v>
      </c>
      <c r="D40" s="194" t="s">
        <v>3398</v>
      </c>
      <c r="E40" s="428" t="s">
        <v>3497</v>
      </c>
      <c r="F40" s="474" t="s">
        <v>962</v>
      </c>
      <c r="G40" s="474" t="s">
        <v>797</v>
      </c>
      <c r="H40" s="429"/>
      <c r="I40" s="47">
        <v>1</v>
      </c>
    </row>
    <row r="41" spans="1:27" s="532" customFormat="1" ht="48" x14ac:dyDescent="0.2">
      <c r="A41" s="522">
        <v>34</v>
      </c>
      <c r="B41" s="455" t="s">
        <v>3498</v>
      </c>
      <c r="C41" s="99" t="s">
        <v>3470</v>
      </c>
      <c r="D41" s="465" t="s">
        <v>1388</v>
      </c>
      <c r="E41" s="463" t="s">
        <v>3499</v>
      </c>
      <c r="F41" s="464" t="s">
        <v>962</v>
      </c>
      <c r="G41" s="464" t="s">
        <v>797</v>
      </c>
      <c r="H41" s="455"/>
      <c r="I41" s="47">
        <v>1</v>
      </c>
      <c r="J41" s="467"/>
      <c r="K41" s="467"/>
      <c r="L41" s="467"/>
      <c r="M41" s="467"/>
      <c r="N41" s="467"/>
      <c r="O41" s="467"/>
      <c r="P41" s="467"/>
      <c r="Q41" s="467"/>
      <c r="R41" s="467"/>
      <c r="S41" s="467"/>
      <c r="T41" s="467"/>
      <c r="U41" s="467"/>
      <c r="V41" s="467"/>
      <c r="W41" s="467"/>
      <c r="X41" s="467"/>
      <c r="Y41" s="467"/>
      <c r="Z41" s="467"/>
      <c r="AA41" s="467"/>
    </row>
    <row r="42" spans="1:27" s="532" customFormat="1" ht="48" x14ac:dyDescent="0.2">
      <c r="A42" s="522">
        <v>35</v>
      </c>
      <c r="B42" s="455" t="s">
        <v>3500</v>
      </c>
      <c r="C42" s="99" t="s">
        <v>3470</v>
      </c>
      <c r="D42" s="465" t="s">
        <v>3501</v>
      </c>
      <c r="E42" s="463" t="s">
        <v>3502</v>
      </c>
      <c r="F42" s="464" t="s">
        <v>962</v>
      </c>
      <c r="G42" s="464" t="s">
        <v>797</v>
      </c>
      <c r="H42" s="455"/>
      <c r="I42" s="47">
        <v>1</v>
      </c>
      <c r="J42" s="467"/>
      <c r="K42" s="467"/>
      <c r="L42" s="467"/>
      <c r="M42" s="467"/>
      <c r="N42" s="467"/>
      <c r="O42" s="467"/>
      <c r="P42" s="467"/>
      <c r="Q42" s="467"/>
      <c r="R42" s="467"/>
      <c r="S42" s="467"/>
      <c r="T42" s="467"/>
      <c r="U42" s="467"/>
      <c r="V42" s="467"/>
      <c r="W42" s="467"/>
      <c r="X42" s="467"/>
      <c r="Y42" s="467"/>
      <c r="Z42" s="467"/>
      <c r="AA42" s="467"/>
    </row>
    <row r="43" spans="1:27" ht="36" x14ac:dyDescent="0.2">
      <c r="A43" s="522">
        <v>36</v>
      </c>
      <c r="B43" s="455" t="s">
        <v>3503</v>
      </c>
      <c r="C43" s="99" t="s">
        <v>3504</v>
      </c>
      <c r="D43" s="465" t="s">
        <v>1388</v>
      </c>
      <c r="E43" s="463" t="s">
        <v>3505</v>
      </c>
      <c r="F43" s="464" t="s">
        <v>962</v>
      </c>
      <c r="G43" s="464" t="s">
        <v>543</v>
      </c>
      <c r="H43" s="475"/>
      <c r="I43" s="47">
        <v>1</v>
      </c>
    </row>
    <row r="44" spans="1:27" ht="36" x14ac:dyDescent="0.2">
      <c r="A44" s="522">
        <v>37</v>
      </c>
      <c r="B44" s="455" t="s">
        <v>3506</v>
      </c>
      <c r="C44" s="99" t="s">
        <v>3507</v>
      </c>
      <c r="D44" s="465"/>
      <c r="E44" s="463" t="s">
        <v>3508</v>
      </c>
      <c r="F44" s="464" t="s">
        <v>962</v>
      </c>
      <c r="G44" s="464" t="s">
        <v>543</v>
      </c>
      <c r="H44" s="455"/>
      <c r="I44" s="47">
        <v>1</v>
      </c>
    </row>
    <row r="45" spans="1:27" ht="24" x14ac:dyDescent="0.2">
      <c r="A45" s="522">
        <v>38</v>
      </c>
      <c r="B45" s="455" t="s">
        <v>3509</v>
      </c>
      <c r="C45" s="99" t="s">
        <v>3510</v>
      </c>
      <c r="D45" s="465" t="s">
        <v>3511</v>
      </c>
      <c r="E45" s="460" t="s">
        <v>3512</v>
      </c>
      <c r="F45" s="464" t="s">
        <v>541</v>
      </c>
      <c r="G45" s="464" t="s">
        <v>797</v>
      </c>
      <c r="H45" s="455"/>
      <c r="I45" s="47">
        <v>1</v>
      </c>
    </row>
    <row r="46" spans="1:27" ht="84" x14ac:dyDescent="0.2">
      <c r="A46" s="522">
        <v>39</v>
      </c>
      <c r="B46" s="455" t="s">
        <v>3513</v>
      </c>
      <c r="C46" s="99" t="s">
        <v>3514</v>
      </c>
      <c r="D46" s="465" t="s">
        <v>3515</v>
      </c>
      <c r="E46" s="463" t="s">
        <v>3516</v>
      </c>
      <c r="F46" s="464" t="s">
        <v>962</v>
      </c>
      <c r="G46" s="464" t="s">
        <v>797</v>
      </c>
      <c r="H46" s="455"/>
      <c r="I46" s="47">
        <v>1</v>
      </c>
    </row>
    <row r="47" spans="1:27" ht="24" x14ac:dyDescent="0.2">
      <c r="A47" s="522">
        <v>40</v>
      </c>
      <c r="B47" s="455" t="s">
        <v>3517</v>
      </c>
      <c r="C47" s="99" t="s">
        <v>3518</v>
      </c>
      <c r="D47" s="465" t="s">
        <v>3519</v>
      </c>
      <c r="E47" s="463" t="s">
        <v>3520</v>
      </c>
      <c r="F47" s="464" t="s">
        <v>962</v>
      </c>
      <c r="G47" s="464" t="s">
        <v>543</v>
      </c>
      <c r="H47" s="455"/>
      <c r="I47" s="47">
        <v>1</v>
      </c>
    </row>
    <row r="48" spans="1:27" ht="24" x14ac:dyDescent="0.2">
      <c r="A48" s="522">
        <v>41</v>
      </c>
      <c r="B48" s="455" t="s">
        <v>3521</v>
      </c>
      <c r="C48" s="99" t="s">
        <v>3518</v>
      </c>
      <c r="D48" s="465" t="s">
        <v>3519</v>
      </c>
      <c r="E48" s="463" t="s">
        <v>3522</v>
      </c>
      <c r="F48" s="464" t="s">
        <v>962</v>
      </c>
      <c r="G48" s="464" t="s">
        <v>543</v>
      </c>
      <c r="H48" s="455"/>
      <c r="I48" s="47">
        <v>1</v>
      </c>
    </row>
    <row r="49" spans="1:9" ht="24" x14ac:dyDescent="0.2">
      <c r="A49" s="522">
        <v>42</v>
      </c>
      <c r="B49" s="455" t="s">
        <v>3523</v>
      </c>
      <c r="C49" s="99" t="s">
        <v>3524</v>
      </c>
      <c r="D49" s="465" t="s">
        <v>1054</v>
      </c>
      <c r="E49" s="463" t="s">
        <v>3525</v>
      </c>
      <c r="F49" s="464" t="s">
        <v>962</v>
      </c>
      <c r="G49" s="464" t="s">
        <v>543</v>
      </c>
      <c r="H49" s="455"/>
      <c r="I49" s="47">
        <v>1</v>
      </c>
    </row>
    <row r="50" spans="1:9" ht="24" x14ac:dyDescent="0.2">
      <c r="A50" s="522">
        <v>43</v>
      </c>
      <c r="B50" s="455" t="s">
        <v>3526</v>
      </c>
      <c r="C50" s="99" t="s">
        <v>3524</v>
      </c>
      <c r="D50" s="465" t="s">
        <v>1054</v>
      </c>
      <c r="E50" s="463" t="s">
        <v>3527</v>
      </c>
      <c r="F50" s="464" t="s">
        <v>962</v>
      </c>
      <c r="G50" s="464" t="s">
        <v>543</v>
      </c>
      <c r="H50" s="455"/>
      <c r="I50" s="47">
        <v>1</v>
      </c>
    </row>
    <row r="51" spans="1:9" ht="24" x14ac:dyDescent="0.2">
      <c r="A51" s="522">
        <v>44</v>
      </c>
      <c r="B51" s="455" t="s">
        <v>3528</v>
      </c>
      <c r="C51" s="99" t="s">
        <v>3524</v>
      </c>
      <c r="D51" s="465" t="s">
        <v>1054</v>
      </c>
      <c r="E51" s="463" t="s">
        <v>3529</v>
      </c>
      <c r="F51" s="464" t="s">
        <v>962</v>
      </c>
      <c r="G51" s="464" t="s">
        <v>543</v>
      </c>
      <c r="H51" s="455"/>
      <c r="I51" s="47">
        <v>1</v>
      </c>
    </row>
    <row r="52" spans="1:9" ht="24" x14ac:dyDescent="0.2">
      <c r="A52" s="522">
        <v>45</v>
      </c>
      <c r="B52" s="455" t="s">
        <v>3530</v>
      </c>
      <c r="C52" s="99" t="s">
        <v>3524</v>
      </c>
      <c r="D52" s="465" t="s">
        <v>1054</v>
      </c>
      <c r="E52" s="463" t="s">
        <v>3531</v>
      </c>
      <c r="F52" s="464" t="s">
        <v>962</v>
      </c>
      <c r="G52" s="464" t="s">
        <v>543</v>
      </c>
      <c r="H52" s="455"/>
      <c r="I52" s="47">
        <v>1</v>
      </c>
    </row>
    <row r="53" spans="1:9" ht="24" x14ac:dyDescent="0.2">
      <c r="A53" s="522">
        <v>46</v>
      </c>
      <c r="B53" s="455" t="s">
        <v>3532</v>
      </c>
      <c r="C53" s="99" t="s">
        <v>3533</v>
      </c>
      <c r="D53" s="465" t="s">
        <v>3534</v>
      </c>
      <c r="E53" s="460" t="s">
        <v>3535</v>
      </c>
      <c r="F53" s="464" t="s">
        <v>962</v>
      </c>
      <c r="G53" s="464" t="s">
        <v>797</v>
      </c>
      <c r="H53" s="455"/>
      <c r="I53" s="47">
        <v>1</v>
      </c>
    </row>
    <row r="54" spans="1:9" ht="24" x14ac:dyDescent="0.2">
      <c r="A54" s="522">
        <v>47</v>
      </c>
      <c r="B54" s="455" t="s">
        <v>3536</v>
      </c>
      <c r="C54" s="99" t="s">
        <v>3537</v>
      </c>
      <c r="D54" s="462" t="s">
        <v>3538</v>
      </c>
      <c r="E54" s="463" t="s">
        <v>3539</v>
      </c>
      <c r="F54" s="464" t="s">
        <v>2937</v>
      </c>
      <c r="G54" s="464" t="s">
        <v>1610</v>
      </c>
      <c r="H54" s="455"/>
      <c r="I54" s="47">
        <v>1</v>
      </c>
    </row>
    <row r="55" spans="1:9" ht="24" x14ac:dyDescent="0.2">
      <c r="A55" s="522">
        <v>48</v>
      </c>
      <c r="B55" s="455" t="s">
        <v>3540</v>
      </c>
      <c r="C55" s="99" t="s">
        <v>3537</v>
      </c>
      <c r="D55" s="462" t="s">
        <v>3538</v>
      </c>
      <c r="E55" s="463" t="s">
        <v>3541</v>
      </c>
      <c r="F55" s="464" t="s">
        <v>2937</v>
      </c>
      <c r="G55" s="464" t="s">
        <v>1610</v>
      </c>
      <c r="H55" s="455"/>
      <c r="I55" s="47">
        <v>1</v>
      </c>
    </row>
    <row r="56" spans="1:9" ht="24" x14ac:dyDescent="0.2">
      <c r="A56" s="522">
        <v>49</v>
      </c>
      <c r="B56" s="455" t="s">
        <v>3542</v>
      </c>
      <c r="C56" s="99" t="s">
        <v>3543</v>
      </c>
      <c r="D56" s="465" t="s">
        <v>3544</v>
      </c>
      <c r="E56" s="463" t="s">
        <v>3545</v>
      </c>
      <c r="F56" s="464" t="s">
        <v>2893</v>
      </c>
      <c r="G56" s="464" t="s">
        <v>1610</v>
      </c>
      <c r="H56" s="455"/>
      <c r="I56" s="47">
        <v>1</v>
      </c>
    </row>
    <row r="57" spans="1:9" ht="48" x14ac:dyDescent="0.2">
      <c r="A57" s="522">
        <v>50</v>
      </c>
      <c r="B57" s="455" t="s">
        <v>3546</v>
      </c>
      <c r="C57" s="99" t="s">
        <v>3547</v>
      </c>
      <c r="D57" s="465" t="s">
        <v>3544</v>
      </c>
      <c r="E57" s="463" t="s">
        <v>3548</v>
      </c>
      <c r="F57" s="464" t="s">
        <v>2893</v>
      </c>
      <c r="G57" s="464" t="s">
        <v>1610</v>
      </c>
      <c r="H57" s="455"/>
      <c r="I57" s="47">
        <v>1</v>
      </c>
    </row>
    <row r="58" spans="1:9" ht="36" x14ac:dyDescent="0.2">
      <c r="A58" s="522">
        <v>51</v>
      </c>
      <c r="B58" s="455" t="s">
        <v>3549</v>
      </c>
      <c r="C58" s="99" t="s">
        <v>3440</v>
      </c>
      <c r="D58" s="465" t="s">
        <v>3550</v>
      </c>
      <c r="E58" s="463" t="s">
        <v>3551</v>
      </c>
      <c r="F58" s="464" t="s">
        <v>2937</v>
      </c>
      <c r="G58" s="464" t="s">
        <v>1610</v>
      </c>
      <c r="H58" s="455"/>
      <c r="I58" s="47">
        <v>1</v>
      </c>
    </row>
    <row r="59" spans="1:9" ht="24" x14ac:dyDescent="0.2">
      <c r="A59" s="522">
        <v>52</v>
      </c>
      <c r="B59" s="455" t="s">
        <v>3552</v>
      </c>
      <c r="C59" s="99" t="s">
        <v>3553</v>
      </c>
      <c r="D59" s="462" t="s">
        <v>3554</v>
      </c>
      <c r="E59" s="463" t="s">
        <v>3555</v>
      </c>
      <c r="F59" s="464" t="s">
        <v>2937</v>
      </c>
      <c r="G59" s="464" t="s">
        <v>1610</v>
      </c>
      <c r="H59" s="455"/>
      <c r="I59" s="47">
        <v>1</v>
      </c>
    </row>
    <row r="60" spans="1:9" ht="36" x14ac:dyDescent="0.2">
      <c r="A60" s="522">
        <v>53</v>
      </c>
      <c r="B60" s="455" t="s">
        <v>3556</v>
      </c>
      <c r="C60" s="460" t="s">
        <v>3557</v>
      </c>
      <c r="D60" s="46" t="s">
        <v>1118</v>
      </c>
      <c r="E60" s="463" t="s">
        <v>3558</v>
      </c>
      <c r="F60" s="464" t="s">
        <v>3559</v>
      </c>
      <c r="G60" s="464" t="s">
        <v>1610</v>
      </c>
      <c r="H60" s="455"/>
      <c r="I60" s="471">
        <v>1</v>
      </c>
    </row>
    <row r="61" spans="1:9" ht="36" x14ac:dyDescent="0.2">
      <c r="A61" s="522">
        <v>54</v>
      </c>
      <c r="B61" s="455" t="s">
        <v>3560</v>
      </c>
      <c r="C61" s="460" t="s">
        <v>3561</v>
      </c>
      <c r="D61" s="46" t="s">
        <v>1118</v>
      </c>
      <c r="E61" s="463" t="s">
        <v>3562</v>
      </c>
      <c r="F61" s="464" t="s">
        <v>3559</v>
      </c>
      <c r="G61" s="464" t="s">
        <v>1610</v>
      </c>
      <c r="H61" s="455"/>
      <c r="I61" s="471">
        <v>1</v>
      </c>
    </row>
    <row r="62" spans="1:9" ht="60" x14ac:dyDescent="0.2">
      <c r="A62" s="522">
        <v>55</v>
      </c>
      <c r="B62" s="455" t="s">
        <v>3563</v>
      </c>
      <c r="C62" s="460" t="s">
        <v>3564</v>
      </c>
      <c r="D62" s="465">
        <v>40544</v>
      </c>
      <c r="E62" s="463" t="s">
        <v>3565</v>
      </c>
      <c r="F62" s="464" t="s">
        <v>2346</v>
      </c>
      <c r="G62" s="464" t="s">
        <v>1610</v>
      </c>
      <c r="H62" s="455"/>
      <c r="I62" s="47">
        <v>1</v>
      </c>
    </row>
    <row r="63" spans="1:9" ht="60" x14ac:dyDescent="0.2">
      <c r="A63" s="522">
        <v>56</v>
      </c>
      <c r="B63" s="455" t="s">
        <v>3566</v>
      </c>
      <c r="C63" s="460" t="s">
        <v>3564</v>
      </c>
      <c r="D63" s="455">
        <v>2003</v>
      </c>
      <c r="E63" s="463" t="s">
        <v>3567</v>
      </c>
      <c r="F63" s="464" t="s">
        <v>2352</v>
      </c>
      <c r="G63" s="464" t="s">
        <v>1610</v>
      </c>
      <c r="H63" s="455"/>
      <c r="I63" s="47">
        <v>1</v>
      </c>
    </row>
    <row r="64" spans="1:9" ht="36" x14ac:dyDescent="0.2">
      <c r="A64" s="522">
        <v>57</v>
      </c>
      <c r="B64" s="455" t="s">
        <v>3568</v>
      </c>
      <c r="C64" s="460" t="s">
        <v>3569</v>
      </c>
      <c r="D64" s="462">
        <v>2003</v>
      </c>
      <c r="E64" s="463" t="s">
        <v>3570</v>
      </c>
      <c r="F64" s="464" t="s">
        <v>2336</v>
      </c>
      <c r="G64" s="464" t="s">
        <v>1610</v>
      </c>
      <c r="H64" s="455"/>
      <c r="I64" s="47">
        <v>1</v>
      </c>
    </row>
    <row r="65" spans="1:9" ht="24" x14ac:dyDescent="0.2">
      <c r="A65" s="522">
        <v>58</v>
      </c>
      <c r="B65" s="455" t="s">
        <v>3571</v>
      </c>
      <c r="C65" s="460" t="s">
        <v>3572</v>
      </c>
      <c r="D65" s="462">
        <v>2003</v>
      </c>
      <c r="E65" s="534" t="s">
        <v>3573</v>
      </c>
      <c r="F65" s="464" t="s">
        <v>659</v>
      </c>
      <c r="G65" s="464" t="s">
        <v>1610</v>
      </c>
      <c r="H65" s="455"/>
      <c r="I65" s="47">
        <v>1</v>
      </c>
    </row>
    <row r="66" spans="1:9" ht="24" x14ac:dyDescent="0.2">
      <c r="A66" s="522">
        <v>59</v>
      </c>
      <c r="B66" s="455" t="s">
        <v>3574</v>
      </c>
      <c r="C66" s="460" t="s">
        <v>3575</v>
      </c>
      <c r="D66" s="462" t="s">
        <v>3576</v>
      </c>
      <c r="E66" s="463" t="s">
        <v>3577</v>
      </c>
      <c r="F66" s="464" t="s">
        <v>659</v>
      </c>
      <c r="G66" s="464" t="s">
        <v>1610</v>
      </c>
      <c r="H66" s="455"/>
      <c r="I66" s="47">
        <v>1</v>
      </c>
    </row>
    <row r="67" spans="1:9" ht="24" x14ac:dyDescent="0.2">
      <c r="A67" s="522">
        <v>60</v>
      </c>
      <c r="B67" s="455" t="s">
        <v>3578</v>
      </c>
      <c r="C67" s="460" t="s">
        <v>3579</v>
      </c>
      <c r="D67" s="462" t="s">
        <v>3576</v>
      </c>
      <c r="E67" s="463" t="s">
        <v>3580</v>
      </c>
      <c r="F67" s="464" t="s">
        <v>659</v>
      </c>
      <c r="G67" s="464" t="s">
        <v>1610</v>
      </c>
      <c r="H67" s="455"/>
      <c r="I67" s="47">
        <v>1</v>
      </c>
    </row>
    <row r="68" spans="1:9" ht="36" x14ac:dyDescent="0.2">
      <c r="A68" s="522">
        <v>61</v>
      </c>
      <c r="B68" s="455" t="s">
        <v>3581</v>
      </c>
      <c r="C68" s="460" t="s">
        <v>3582</v>
      </c>
      <c r="D68" s="462" t="s">
        <v>3583</v>
      </c>
      <c r="E68" s="463" t="s">
        <v>3584</v>
      </c>
      <c r="F68" s="464" t="s">
        <v>659</v>
      </c>
      <c r="G68" s="464" t="s">
        <v>1610</v>
      </c>
      <c r="H68" s="455"/>
      <c r="I68" s="47">
        <v>1</v>
      </c>
    </row>
    <row r="69" spans="1:9" ht="24" x14ac:dyDescent="0.2">
      <c r="A69" s="522">
        <v>62</v>
      </c>
      <c r="B69" s="455" t="s">
        <v>3585</v>
      </c>
      <c r="C69" s="460" t="s">
        <v>3586</v>
      </c>
      <c r="D69" s="462" t="s">
        <v>3405</v>
      </c>
      <c r="E69" s="534" t="s">
        <v>3587</v>
      </c>
      <c r="F69" s="464" t="s">
        <v>659</v>
      </c>
      <c r="G69" s="464" t="s">
        <v>1610</v>
      </c>
      <c r="H69" s="455"/>
      <c r="I69" s="47">
        <v>11</v>
      </c>
    </row>
    <row r="70" spans="1:9" ht="24" x14ac:dyDescent="0.2">
      <c r="A70" s="522">
        <v>63</v>
      </c>
      <c r="B70" s="455" t="s">
        <v>3588</v>
      </c>
      <c r="C70" s="460" t="s">
        <v>3589</v>
      </c>
      <c r="D70" s="462">
        <v>2003</v>
      </c>
      <c r="E70" s="463" t="s">
        <v>3590</v>
      </c>
      <c r="F70" s="464" t="s">
        <v>659</v>
      </c>
      <c r="G70" s="464" t="s">
        <v>1610</v>
      </c>
      <c r="H70" s="455"/>
      <c r="I70" s="47">
        <v>1</v>
      </c>
    </row>
    <row r="71" spans="1:9" ht="24" x14ac:dyDescent="0.2">
      <c r="A71" s="522">
        <v>64</v>
      </c>
      <c r="B71" s="455" t="s">
        <v>3591</v>
      </c>
      <c r="C71" s="460" t="s">
        <v>3592</v>
      </c>
      <c r="D71" s="462">
        <v>2003</v>
      </c>
      <c r="E71" s="463" t="s">
        <v>3593</v>
      </c>
      <c r="F71" s="464" t="s">
        <v>659</v>
      </c>
      <c r="G71" s="464" t="s">
        <v>1610</v>
      </c>
      <c r="H71" s="455"/>
      <c r="I71" s="47">
        <v>1</v>
      </c>
    </row>
    <row r="72" spans="1:9" ht="36" x14ac:dyDescent="0.2">
      <c r="A72" s="522">
        <v>65</v>
      </c>
      <c r="B72" s="455" t="s">
        <v>3594</v>
      </c>
      <c r="C72" s="460" t="s">
        <v>3595</v>
      </c>
      <c r="D72" s="462">
        <v>2003</v>
      </c>
      <c r="E72" s="463" t="s">
        <v>3596</v>
      </c>
      <c r="F72" s="464" t="s">
        <v>659</v>
      </c>
      <c r="G72" s="464" t="s">
        <v>1610</v>
      </c>
      <c r="H72" s="455"/>
      <c r="I72" s="47">
        <v>1</v>
      </c>
    </row>
    <row r="73" spans="1:9" ht="36" x14ac:dyDescent="0.2">
      <c r="A73" s="522">
        <v>66</v>
      </c>
      <c r="B73" s="455" t="s">
        <v>3597</v>
      </c>
      <c r="C73" s="460" t="s">
        <v>3598</v>
      </c>
      <c r="D73" s="462">
        <v>2003</v>
      </c>
      <c r="E73" s="463" t="s">
        <v>3599</v>
      </c>
      <c r="F73" s="464" t="s">
        <v>659</v>
      </c>
      <c r="G73" s="464" t="s">
        <v>1610</v>
      </c>
      <c r="H73" s="455"/>
      <c r="I73" s="47">
        <v>1</v>
      </c>
    </row>
    <row r="74" spans="1:9" ht="36" x14ac:dyDescent="0.2">
      <c r="A74" s="522">
        <v>67</v>
      </c>
      <c r="B74" s="455" t="s">
        <v>3600</v>
      </c>
      <c r="C74" s="460" t="s">
        <v>3601</v>
      </c>
      <c r="D74" s="462">
        <v>2003</v>
      </c>
      <c r="E74" s="463" t="s">
        <v>3602</v>
      </c>
      <c r="F74" s="464" t="s">
        <v>659</v>
      </c>
      <c r="G74" s="464" t="s">
        <v>1610</v>
      </c>
      <c r="H74" s="455"/>
      <c r="I74" s="47">
        <v>1</v>
      </c>
    </row>
    <row r="75" spans="1:9" ht="24" x14ac:dyDescent="0.2">
      <c r="A75" s="522">
        <v>68</v>
      </c>
      <c r="B75" s="455" t="s">
        <v>3603</v>
      </c>
      <c r="C75" s="460" t="s">
        <v>3604</v>
      </c>
      <c r="D75" s="462" t="s">
        <v>3576</v>
      </c>
      <c r="E75" s="460" t="s">
        <v>3605</v>
      </c>
      <c r="F75" s="464" t="s">
        <v>659</v>
      </c>
      <c r="G75" s="464" t="s">
        <v>1610</v>
      </c>
      <c r="H75" s="455"/>
      <c r="I75" s="47">
        <v>1</v>
      </c>
    </row>
    <row r="76" spans="1:9" ht="36" x14ac:dyDescent="0.2">
      <c r="A76" s="522">
        <v>69</v>
      </c>
      <c r="B76" s="455" t="s">
        <v>3606</v>
      </c>
      <c r="C76" s="460" t="s">
        <v>3607</v>
      </c>
      <c r="D76" s="462" t="s">
        <v>3608</v>
      </c>
      <c r="E76" s="534" t="s">
        <v>3609</v>
      </c>
      <c r="F76" s="464" t="s">
        <v>659</v>
      </c>
      <c r="G76" s="464" t="s">
        <v>1610</v>
      </c>
      <c r="H76" s="455"/>
      <c r="I76" s="47">
        <v>1</v>
      </c>
    </row>
    <row r="77" spans="1:9" ht="36" x14ac:dyDescent="0.2">
      <c r="A77" s="522">
        <v>70</v>
      </c>
      <c r="B77" s="455" t="s">
        <v>3610</v>
      </c>
      <c r="C77" s="99" t="s">
        <v>3611</v>
      </c>
      <c r="D77" s="465" t="s">
        <v>3612</v>
      </c>
      <c r="E77" s="463" t="s">
        <v>3613</v>
      </c>
      <c r="F77" s="464" t="s">
        <v>962</v>
      </c>
      <c r="G77" s="464" t="s">
        <v>797</v>
      </c>
      <c r="H77" s="455"/>
      <c r="I77" s="47">
        <v>1</v>
      </c>
    </row>
    <row r="78" spans="1:9" ht="48" x14ac:dyDescent="0.2">
      <c r="A78" s="522">
        <v>71</v>
      </c>
      <c r="B78" s="455" t="s">
        <v>3614</v>
      </c>
      <c r="C78" s="99" t="s">
        <v>3611</v>
      </c>
      <c r="D78" s="465" t="s">
        <v>3612</v>
      </c>
      <c r="E78" s="463" t="s">
        <v>3615</v>
      </c>
      <c r="F78" s="464" t="s">
        <v>962</v>
      </c>
      <c r="G78" s="464" t="s">
        <v>797</v>
      </c>
      <c r="H78" s="455"/>
      <c r="I78" s="47">
        <v>1</v>
      </c>
    </row>
    <row r="79" spans="1:9" ht="48" x14ac:dyDescent="0.2">
      <c r="A79" s="522">
        <v>72</v>
      </c>
      <c r="B79" s="455" t="s">
        <v>3616</v>
      </c>
      <c r="C79" s="99" t="s">
        <v>3611</v>
      </c>
      <c r="D79" s="465" t="s">
        <v>3612</v>
      </c>
      <c r="E79" s="463" t="s">
        <v>3617</v>
      </c>
      <c r="F79" s="464" t="s">
        <v>962</v>
      </c>
      <c r="G79" s="464" t="s">
        <v>797</v>
      </c>
      <c r="H79" s="455"/>
      <c r="I79" s="47">
        <v>1</v>
      </c>
    </row>
    <row r="80" spans="1:9" ht="36" x14ac:dyDescent="0.2">
      <c r="A80" s="522">
        <v>73</v>
      </c>
      <c r="B80" s="455" t="s">
        <v>3618</v>
      </c>
      <c r="C80" s="99" t="s">
        <v>3611</v>
      </c>
      <c r="D80" s="465" t="s">
        <v>3619</v>
      </c>
      <c r="E80" s="463" t="s">
        <v>3620</v>
      </c>
      <c r="F80" s="464" t="s">
        <v>962</v>
      </c>
      <c r="G80" s="464" t="s">
        <v>797</v>
      </c>
      <c r="H80" s="455"/>
      <c r="I80" s="47">
        <v>1</v>
      </c>
    </row>
    <row r="81" spans="1:9" ht="24" x14ac:dyDescent="0.2">
      <c r="A81" s="522">
        <v>74</v>
      </c>
      <c r="B81" s="455" t="s">
        <v>3621</v>
      </c>
      <c r="C81" s="99" t="s">
        <v>3622</v>
      </c>
      <c r="D81" s="46" t="s">
        <v>3623</v>
      </c>
      <c r="E81" s="463" t="s">
        <v>3624</v>
      </c>
      <c r="F81" s="464" t="s">
        <v>962</v>
      </c>
      <c r="G81" s="464" t="s">
        <v>797</v>
      </c>
      <c r="H81" s="455"/>
      <c r="I81" s="471">
        <v>1</v>
      </c>
    </row>
    <row r="82" spans="1:9" ht="24" x14ac:dyDescent="0.2">
      <c r="A82" s="522">
        <v>75</v>
      </c>
      <c r="B82" s="455" t="s">
        <v>3625</v>
      </c>
      <c r="C82" s="55" t="s">
        <v>3626</v>
      </c>
      <c r="D82" s="465" t="s">
        <v>663</v>
      </c>
      <c r="E82" s="534" t="s">
        <v>3627</v>
      </c>
      <c r="F82" s="464"/>
      <c r="G82" s="464" t="s">
        <v>3628</v>
      </c>
      <c r="H82" s="464" t="s">
        <v>1456</v>
      </c>
      <c r="I82" s="47">
        <v>1</v>
      </c>
    </row>
    <row r="83" spans="1:9" ht="24" x14ac:dyDescent="0.2">
      <c r="A83" s="522">
        <v>76</v>
      </c>
      <c r="B83" s="455" t="s">
        <v>3629</v>
      </c>
      <c r="C83" s="55" t="s">
        <v>3630</v>
      </c>
      <c r="D83" s="46" t="s">
        <v>3631</v>
      </c>
      <c r="E83" s="463" t="s">
        <v>3632</v>
      </c>
      <c r="F83" s="464" t="s">
        <v>541</v>
      </c>
      <c r="G83" s="464" t="s">
        <v>797</v>
      </c>
      <c r="H83" s="464"/>
      <c r="I83" s="471">
        <v>1</v>
      </c>
    </row>
    <row r="84" spans="1:9" ht="36" x14ac:dyDescent="0.2">
      <c r="A84" s="522">
        <v>77</v>
      </c>
      <c r="B84" s="455" t="s">
        <v>3633</v>
      </c>
      <c r="C84" s="99" t="s">
        <v>3634</v>
      </c>
      <c r="D84" s="465" t="s">
        <v>3635</v>
      </c>
      <c r="E84" s="463" t="s">
        <v>3636</v>
      </c>
      <c r="F84" s="464" t="s">
        <v>962</v>
      </c>
      <c r="G84" s="464" t="s">
        <v>797</v>
      </c>
      <c r="H84" s="455"/>
      <c r="I84" s="47">
        <v>1</v>
      </c>
    </row>
    <row r="85" spans="1:9" ht="60" x14ac:dyDescent="0.2">
      <c r="A85" s="522">
        <v>78</v>
      </c>
      <c r="B85" s="455" t="s">
        <v>3637</v>
      </c>
      <c r="C85" s="99" t="s">
        <v>3638</v>
      </c>
      <c r="D85" s="465" t="s">
        <v>3639</v>
      </c>
      <c r="E85" s="463" t="s">
        <v>3640</v>
      </c>
      <c r="F85" s="464" t="s">
        <v>962</v>
      </c>
      <c r="G85" s="464" t="s">
        <v>797</v>
      </c>
      <c r="H85" s="455"/>
      <c r="I85" s="47">
        <v>1</v>
      </c>
    </row>
    <row r="86" spans="1:9" ht="60" customHeight="1" x14ac:dyDescent="0.2">
      <c r="A86" s="522">
        <v>79</v>
      </c>
      <c r="B86" s="455" t="s">
        <v>3641</v>
      </c>
      <c r="C86" s="99" t="s">
        <v>3638</v>
      </c>
      <c r="D86" s="465" t="s">
        <v>3639</v>
      </c>
      <c r="E86" s="463" t="s">
        <v>3642</v>
      </c>
      <c r="F86" s="464" t="s">
        <v>962</v>
      </c>
      <c r="G86" s="464" t="s">
        <v>797</v>
      </c>
      <c r="H86" s="455"/>
      <c r="I86" s="47">
        <v>1</v>
      </c>
    </row>
    <row r="87" spans="1:9" ht="24" x14ac:dyDescent="0.2">
      <c r="A87" s="522">
        <v>80</v>
      </c>
      <c r="B87" s="455" t="s">
        <v>3643</v>
      </c>
      <c r="C87" s="55" t="s">
        <v>3644</v>
      </c>
      <c r="D87" s="50" t="s">
        <v>3645</v>
      </c>
      <c r="E87" s="535" t="s">
        <v>3646</v>
      </c>
      <c r="F87" s="464" t="s">
        <v>918</v>
      </c>
      <c r="G87" s="464" t="s">
        <v>1366</v>
      </c>
      <c r="H87" s="464" t="s">
        <v>1456</v>
      </c>
      <c r="I87" s="471">
        <v>1</v>
      </c>
    </row>
    <row r="88" spans="1:9" ht="36" x14ac:dyDescent="0.2">
      <c r="A88" s="522">
        <v>81</v>
      </c>
      <c r="B88" s="455" t="s">
        <v>3647</v>
      </c>
      <c r="C88" s="99" t="s">
        <v>3648</v>
      </c>
      <c r="D88" s="462" t="s">
        <v>3405</v>
      </c>
      <c r="E88" s="536" t="s">
        <v>3649</v>
      </c>
      <c r="F88" s="464" t="s">
        <v>2575</v>
      </c>
      <c r="G88" s="464" t="s">
        <v>1610</v>
      </c>
      <c r="H88" s="475"/>
      <c r="I88" s="47">
        <v>1</v>
      </c>
    </row>
    <row r="89" spans="1:9" ht="24" x14ac:dyDescent="0.2">
      <c r="A89" s="522">
        <v>82</v>
      </c>
      <c r="B89" s="455" t="s">
        <v>3650</v>
      </c>
      <c r="C89" s="460" t="s">
        <v>3651</v>
      </c>
      <c r="D89" s="465" t="s">
        <v>3652</v>
      </c>
      <c r="E89" s="534" t="s">
        <v>3653</v>
      </c>
      <c r="F89" s="464" t="s">
        <v>1433</v>
      </c>
      <c r="G89" s="464" t="s">
        <v>1610</v>
      </c>
      <c r="H89" s="455"/>
      <c r="I89" s="47">
        <v>1</v>
      </c>
    </row>
    <row r="90" spans="1:9" ht="24" x14ac:dyDescent="0.2">
      <c r="A90" s="522">
        <v>83</v>
      </c>
      <c r="B90" s="455" t="s">
        <v>3654</v>
      </c>
      <c r="C90" s="460" t="s">
        <v>3655</v>
      </c>
      <c r="D90" s="465" t="s">
        <v>3656</v>
      </c>
      <c r="E90" s="534" t="s">
        <v>3657</v>
      </c>
      <c r="F90" s="464" t="s">
        <v>659</v>
      </c>
      <c r="G90" s="464" t="s">
        <v>1610</v>
      </c>
      <c r="H90" s="455"/>
      <c r="I90" s="47">
        <v>1</v>
      </c>
    </row>
    <row r="91" spans="1:9" ht="24" x14ac:dyDescent="0.2">
      <c r="A91" s="522">
        <v>84</v>
      </c>
      <c r="B91" s="455" t="s">
        <v>3658</v>
      </c>
      <c r="C91" s="460" t="s">
        <v>3659</v>
      </c>
      <c r="D91" s="465" t="s">
        <v>3660</v>
      </c>
      <c r="E91" s="534" t="s">
        <v>3661</v>
      </c>
      <c r="F91" s="464" t="s">
        <v>659</v>
      </c>
      <c r="G91" s="464" t="s">
        <v>1610</v>
      </c>
      <c r="H91" s="455"/>
      <c r="I91" s="47">
        <v>1</v>
      </c>
    </row>
    <row r="92" spans="1:9" ht="24" x14ac:dyDescent="0.2">
      <c r="A92" s="522">
        <v>85</v>
      </c>
      <c r="B92" s="455" t="s">
        <v>3662</v>
      </c>
      <c r="C92" s="460" t="s">
        <v>3663</v>
      </c>
      <c r="D92" s="465" t="s">
        <v>3664</v>
      </c>
      <c r="E92" s="534" t="s">
        <v>3665</v>
      </c>
      <c r="F92" s="464" t="s">
        <v>659</v>
      </c>
      <c r="G92" s="464" t="s">
        <v>1610</v>
      </c>
      <c r="H92" s="455"/>
      <c r="I92" s="47">
        <v>1</v>
      </c>
    </row>
    <row r="93" spans="1:9" ht="24" x14ac:dyDescent="0.2">
      <c r="A93" s="522">
        <v>86</v>
      </c>
      <c r="B93" s="455" t="s">
        <v>3666</v>
      </c>
      <c r="C93" s="460" t="s">
        <v>3667</v>
      </c>
      <c r="D93" s="465" t="s">
        <v>3668</v>
      </c>
      <c r="E93" s="534" t="s">
        <v>3669</v>
      </c>
      <c r="F93" s="464" t="s">
        <v>659</v>
      </c>
      <c r="G93" s="464" t="s">
        <v>1610</v>
      </c>
      <c r="H93" s="455"/>
      <c r="I93" s="47">
        <v>1</v>
      </c>
    </row>
    <row r="94" spans="1:9" ht="24" x14ac:dyDescent="0.2">
      <c r="A94" s="522">
        <v>87</v>
      </c>
      <c r="B94" s="455" t="s">
        <v>3670</v>
      </c>
      <c r="C94" s="460" t="s">
        <v>3671</v>
      </c>
      <c r="D94" s="465" t="s">
        <v>3672</v>
      </c>
      <c r="E94" s="534" t="s">
        <v>3673</v>
      </c>
      <c r="F94" s="464" t="s">
        <v>659</v>
      </c>
      <c r="G94" s="464" t="s">
        <v>1610</v>
      </c>
      <c r="H94" s="455"/>
      <c r="I94" s="47">
        <v>2</v>
      </c>
    </row>
    <row r="95" spans="1:9" ht="24" x14ac:dyDescent="0.2">
      <c r="A95" s="522">
        <v>88</v>
      </c>
      <c r="B95" s="455" t="s">
        <v>3674</v>
      </c>
      <c r="C95" s="460" t="s">
        <v>3675</v>
      </c>
      <c r="D95" s="465" t="s">
        <v>3672</v>
      </c>
      <c r="E95" s="534" t="s">
        <v>3676</v>
      </c>
      <c r="F95" s="464" t="s">
        <v>659</v>
      </c>
      <c r="G95" s="464" t="s">
        <v>1610</v>
      </c>
      <c r="H95" s="455"/>
      <c r="I95" s="47">
        <v>1</v>
      </c>
    </row>
    <row r="96" spans="1:9" ht="24" x14ac:dyDescent="0.2">
      <c r="A96" s="522">
        <v>89</v>
      </c>
      <c r="B96" s="455" t="s">
        <v>3677</v>
      </c>
      <c r="C96" s="460" t="s">
        <v>3678</v>
      </c>
      <c r="D96" s="462" t="s">
        <v>3679</v>
      </c>
      <c r="E96" s="534" t="s">
        <v>3680</v>
      </c>
      <c r="F96" s="464" t="s">
        <v>1450</v>
      </c>
      <c r="G96" s="464" t="s">
        <v>1610</v>
      </c>
      <c r="H96" s="455"/>
      <c r="I96" s="47">
        <v>1</v>
      </c>
    </row>
    <row r="97" spans="1:9" ht="24" x14ac:dyDescent="0.2">
      <c r="A97" s="522">
        <v>90</v>
      </c>
      <c r="B97" s="455" t="s">
        <v>3681</v>
      </c>
      <c r="C97" s="460" t="s">
        <v>3682</v>
      </c>
      <c r="D97" s="462" t="s">
        <v>3679</v>
      </c>
      <c r="E97" s="534" t="s">
        <v>3683</v>
      </c>
      <c r="F97" s="464" t="s">
        <v>1450</v>
      </c>
      <c r="G97" s="464" t="s">
        <v>1610</v>
      </c>
      <c r="H97" s="455"/>
      <c r="I97" s="47">
        <v>1</v>
      </c>
    </row>
    <row r="98" spans="1:9" ht="60" x14ac:dyDescent="0.2">
      <c r="A98" s="522">
        <v>91</v>
      </c>
      <c r="B98" s="455" t="s">
        <v>3684</v>
      </c>
      <c r="C98" s="460" t="s">
        <v>3685</v>
      </c>
      <c r="D98" s="462" t="s">
        <v>3686</v>
      </c>
      <c r="E98" s="534" t="s">
        <v>3687</v>
      </c>
      <c r="F98" s="464" t="s">
        <v>3688</v>
      </c>
      <c r="G98" s="464" t="s">
        <v>1610</v>
      </c>
      <c r="H98" s="455"/>
      <c r="I98" s="47">
        <v>1</v>
      </c>
    </row>
    <row r="99" spans="1:9" ht="24" x14ac:dyDescent="0.2">
      <c r="A99" s="522">
        <v>92</v>
      </c>
      <c r="B99" s="455" t="s">
        <v>3689</v>
      </c>
      <c r="C99" s="460" t="s">
        <v>3690</v>
      </c>
      <c r="D99" s="465" t="s">
        <v>3691</v>
      </c>
      <c r="E99" s="534" t="s">
        <v>3692</v>
      </c>
      <c r="F99" s="464" t="s">
        <v>659</v>
      </c>
      <c r="G99" s="464" t="s">
        <v>1610</v>
      </c>
      <c r="H99" s="455"/>
      <c r="I99" s="47">
        <v>1</v>
      </c>
    </row>
    <row r="100" spans="1:9" ht="36" x14ac:dyDescent="0.2">
      <c r="A100" s="522">
        <v>93</v>
      </c>
      <c r="B100" s="455" t="s">
        <v>3693</v>
      </c>
      <c r="C100" s="99" t="s">
        <v>3694</v>
      </c>
      <c r="D100" s="462" t="s">
        <v>3409</v>
      </c>
      <c r="E100" s="534" t="s">
        <v>3695</v>
      </c>
      <c r="F100" s="464" t="s">
        <v>2575</v>
      </c>
      <c r="G100" s="464" t="s">
        <v>1610</v>
      </c>
      <c r="H100" s="455"/>
      <c r="I100" s="47">
        <v>1</v>
      </c>
    </row>
    <row r="101" spans="1:9" ht="36" x14ac:dyDescent="0.2">
      <c r="A101" s="522">
        <v>94</v>
      </c>
      <c r="B101" s="455" t="s">
        <v>3696</v>
      </c>
      <c r="C101" s="99" t="s">
        <v>3697</v>
      </c>
      <c r="D101" s="462" t="s">
        <v>3413</v>
      </c>
      <c r="E101" s="534" t="s">
        <v>3698</v>
      </c>
      <c r="F101" s="464" t="s">
        <v>2575</v>
      </c>
      <c r="G101" s="464" t="s">
        <v>1610</v>
      </c>
      <c r="H101" s="455"/>
      <c r="I101" s="47">
        <v>1</v>
      </c>
    </row>
    <row r="102" spans="1:9" ht="36" x14ac:dyDescent="0.2">
      <c r="A102" s="522">
        <v>95</v>
      </c>
      <c r="B102" s="455" t="s">
        <v>3699</v>
      </c>
      <c r="C102" s="99" t="s">
        <v>3697</v>
      </c>
      <c r="D102" s="462" t="s">
        <v>3413</v>
      </c>
      <c r="E102" s="534" t="s">
        <v>3700</v>
      </c>
      <c r="F102" s="464" t="s">
        <v>2575</v>
      </c>
      <c r="G102" s="464" t="s">
        <v>1610</v>
      </c>
      <c r="H102" s="455"/>
      <c r="I102" s="47">
        <v>1</v>
      </c>
    </row>
    <row r="103" spans="1:9" ht="24" x14ac:dyDescent="0.2">
      <c r="A103" s="522">
        <v>96</v>
      </c>
      <c r="B103" s="455" t="s">
        <v>3701</v>
      </c>
      <c r="C103" s="460" t="s">
        <v>3702</v>
      </c>
      <c r="D103" s="465">
        <v>39441</v>
      </c>
      <c r="E103" s="534" t="s">
        <v>3703</v>
      </c>
      <c r="F103" s="464" t="s">
        <v>2346</v>
      </c>
      <c r="G103" s="464" t="s">
        <v>1610</v>
      </c>
      <c r="H103" s="455"/>
      <c r="I103" s="47">
        <v>1</v>
      </c>
    </row>
    <row r="104" spans="1:9" ht="24" x14ac:dyDescent="0.2">
      <c r="A104" s="522">
        <v>97</v>
      </c>
      <c r="B104" s="455" t="s">
        <v>3704</v>
      </c>
      <c r="C104" s="460" t="s">
        <v>3705</v>
      </c>
      <c r="D104" s="465">
        <v>39441</v>
      </c>
      <c r="E104" s="536" t="s">
        <v>3706</v>
      </c>
      <c r="F104" s="464" t="s">
        <v>2346</v>
      </c>
      <c r="G104" s="464" t="s">
        <v>1610</v>
      </c>
      <c r="H104" s="455"/>
      <c r="I104" s="47">
        <v>1</v>
      </c>
    </row>
    <row r="105" spans="1:9" ht="24" x14ac:dyDescent="0.2">
      <c r="A105" s="522">
        <v>98</v>
      </c>
      <c r="B105" s="455" t="s">
        <v>3707</v>
      </c>
      <c r="C105" s="460" t="s">
        <v>3708</v>
      </c>
      <c r="D105" s="465">
        <v>39441</v>
      </c>
      <c r="E105" s="536" t="s">
        <v>3709</v>
      </c>
      <c r="F105" s="464" t="s">
        <v>2346</v>
      </c>
      <c r="G105" s="464" t="s">
        <v>1610</v>
      </c>
      <c r="H105" s="455"/>
      <c r="I105" s="47">
        <v>1</v>
      </c>
    </row>
    <row r="106" spans="1:9" ht="36" x14ac:dyDescent="0.2">
      <c r="A106" s="522">
        <v>99</v>
      </c>
      <c r="B106" s="455" t="s">
        <v>3710</v>
      </c>
      <c r="C106" s="99" t="s">
        <v>3711</v>
      </c>
      <c r="D106" s="465">
        <v>39713</v>
      </c>
      <c r="E106" s="463" t="s">
        <v>3712</v>
      </c>
      <c r="F106" s="464" t="s">
        <v>3559</v>
      </c>
      <c r="G106" s="464" t="s">
        <v>1610</v>
      </c>
      <c r="H106" s="455"/>
      <c r="I106" s="471">
        <v>1</v>
      </c>
    </row>
    <row r="107" spans="1:9" ht="60" customHeight="1" x14ac:dyDescent="0.2">
      <c r="A107" s="522">
        <v>100</v>
      </c>
      <c r="B107" s="455" t="s">
        <v>3713</v>
      </c>
      <c r="C107" s="99" t="s">
        <v>3714</v>
      </c>
      <c r="D107" s="465">
        <v>39713</v>
      </c>
      <c r="E107" s="460" t="s">
        <v>3715</v>
      </c>
      <c r="F107" s="464" t="s">
        <v>3559</v>
      </c>
      <c r="G107" s="464" t="s">
        <v>1610</v>
      </c>
      <c r="H107" s="455"/>
      <c r="I107" s="471">
        <v>1</v>
      </c>
    </row>
    <row r="108" spans="1:9" ht="36" x14ac:dyDescent="0.2">
      <c r="A108" s="522">
        <v>101</v>
      </c>
      <c r="B108" s="455" t="s">
        <v>3716</v>
      </c>
      <c r="C108" s="99" t="s">
        <v>3717</v>
      </c>
      <c r="D108" s="46" t="s">
        <v>3718</v>
      </c>
      <c r="E108" s="463" t="s">
        <v>3719</v>
      </c>
      <c r="F108" s="464" t="s">
        <v>3559</v>
      </c>
      <c r="G108" s="464" t="s">
        <v>1610</v>
      </c>
      <c r="H108" s="455"/>
      <c r="I108" s="471">
        <v>1</v>
      </c>
    </row>
    <row r="109" spans="1:9" ht="113.25" customHeight="1" x14ac:dyDescent="0.2">
      <c r="A109" s="522">
        <v>102</v>
      </c>
      <c r="B109" s="455" t="s">
        <v>3720</v>
      </c>
      <c r="C109" s="99" t="s">
        <v>3721</v>
      </c>
      <c r="D109" s="465" t="s">
        <v>3722</v>
      </c>
      <c r="E109" s="534" t="s">
        <v>3723</v>
      </c>
      <c r="F109" s="464" t="s">
        <v>541</v>
      </c>
      <c r="G109" s="464" t="s">
        <v>797</v>
      </c>
      <c r="H109" s="455"/>
      <c r="I109" s="47">
        <v>14</v>
      </c>
    </row>
    <row r="110" spans="1:9" ht="36" x14ac:dyDescent="0.2">
      <c r="A110" s="522">
        <v>103</v>
      </c>
      <c r="B110" s="455" t="s">
        <v>3724</v>
      </c>
      <c r="C110" s="99" t="s">
        <v>3725</v>
      </c>
      <c r="D110" s="465">
        <v>39661</v>
      </c>
      <c r="E110" s="534" t="s">
        <v>3726</v>
      </c>
      <c r="F110" s="464" t="s">
        <v>541</v>
      </c>
      <c r="G110" s="464" t="s">
        <v>797</v>
      </c>
      <c r="H110" s="455"/>
      <c r="I110" s="47">
        <v>10</v>
      </c>
    </row>
    <row r="111" spans="1:9" ht="36" x14ac:dyDescent="0.2">
      <c r="A111" s="522">
        <v>104</v>
      </c>
      <c r="B111" s="455" t="s">
        <v>3727</v>
      </c>
      <c r="C111" s="99" t="s">
        <v>3721</v>
      </c>
      <c r="D111" s="464">
        <v>2008</v>
      </c>
      <c r="E111" s="534" t="s">
        <v>3728</v>
      </c>
      <c r="F111" s="464" t="s">
        <v>541</v>
      </c>
      <c r="G111" s="464" t="s">
        <v>797</v>
      </c>
      <c r="H111" s="455"/>
      <c r="I111" s="47">
        <f>5-2</f>
        <v>3</v>
      </c>
    </row>
    <row r="112" spans="1:9" ht="24" x14ac:dyDescent="0.2">
      <c r="A112" s="522">
        <v>105</v>
      </c>
      <c r="B112" s="455" t="s">
        <v>3729</v>
      </c>
      <c r="C112" s="460" t="s">
        <v>3730</v>
      </c>
      <c r="D112" s="465"/>
      <c r="E112" s="534" t="s">
        <v>3731</v>
      </c>
      <c r="F112" s="464" t="s">
        <v>659</v>
      </c>
      <c r="G112" s="464" t="s">
        <v>1610</v>
      </c>
      <c r="H112" s="455"/>
      <c r="I112" s="47">
        <v>1</v>
      </c>
    </row>
    <row r="113" spans="1:9" ht="36" x14ac:dyDescent="0.2">
      <c r="A113" s="522">
        <v>106</v>
      </c>
      <c r="B113" s="455" t="s">
        <v>3732</v>
      </c>
      <c r="C113" s="460" t="s">
        <v>3733</v>
      </c>
      <c r="D113" s="465"/>
      <c r="E113" s="536" t="s">
        <v>3734</v>
      </c>
      <c r="F113" s="464" t="s">
        <v>659</v>
      </c>
      <c r="G113" s="464" t="s">
        <v>1610</v>
      </c>
      <c r="H113" s="455"/>
      <c r="I113" s="47">
        <v>1</v>
      </c>
    </row>
    <row r="114" spans="1:9" ht="24" x14ac:dyDescent="0.2">
      <c r="A114" s="522">
        <v>107</v>
      </c>
      <c r="B114" s="455" t="s">
        <v>3735</v>
      </c>
      <c r="C114" s="460" t="s">
        <v>3736</v>
      </c>
      <c r="D114" s="465"/>
      <c r="E114" s="534" t="s">
        <v>3737</v>
      </c>
      <c r="F114" s="464" t="s">
        <v>659</v>
      </c>
      <c r="G114" s="464" t="s">
        <v>1610</v>
      </c>
      <c r="H114" s="455"/>
      <c r="I114" s="47">
        <v>1</v>
      </c>
    </row>
    <row r="115" spans="1:9" ht="24" x14ac:dyDescent="0.2">
      <c r="A115" s="522">
        <v>108</v>
      </c>
      <c r="B115" s="455" t="s">
        <v>3738</v>
      </c>
      <c r="C115" s="460" t="s">
        <v>3739</v>
      </c>
      <c r="D115" s="465">
        <v>39706</v>
      </c>
      <c r="E115" s="534" t="s">
        <v>3740</v>
      </c>
      <c r="F115" s="464" t="s">
        <v>659</v>
      </c>
      <c r="G115" s="464" t="s">
        <v>1610</v>
      </c>
      <c r="H115" s="455"/>
      <c r="I115" s="47">
        <v>1</v>
      </c>
    </row>
    <row r="116" spans="1:9" ht="24" x14ac:dyDescent="0.2">
      <c r="A116" s="522">
        <v>109</v>
      </c>
      <c r="B116" s="455" t="s">
        <v>3741</v>
      </c>
      <c r="C116" s="460" t="s">
        <v>3742</v>
      </c>
      <c r="D116" s="465">
        <v>39716</v>
      </c>
      <c r="E116" s="534" t="s">
        <v>3743</v>
      </c>
      <c r="F116" s="464" t="s">
        <v>659</v>
      </c>
      <c r="G116" s="464" t="s">
        <v>1610</v>
      </c>
      <c r="H116" s="455"/>
      <c r="I116" s="47">
        <v>1</v>
      </c>
    </row>
    <row r="117" spans="1:9" ht="24" x14ac:dyDescent="0.2">
      <c r="A117" s="522">
        <v>110</v>
      </c>
      <c r="B117" s="455" t="s">
        <v>3744</v>
      </c>
      <c r="C117" s="460" t="s">
        <v>3745</v>
      </c>
      <c r="D117" s="465">
        <v>39716</v>
      </c>
      <c r="E117" s="534" t="s">
        <v>3746</v>
      </c>
      <c r="F117" s="464" t="s">
        <v>659</v>
      </c>
      <c r="G117" s="464" t="s">
        <v>1610</v>
      </c>
      <c r="H117" s="455"/>
      <c r="I117" s="47">
        <v>1</v>
      </c>
    </row>
    <row r="118" spans="1:9" ht="36" x14ac:dyDescent="0.2">
      <c r="A118" s="522">
        <v>111</v>
      </c>
      <c r="B118" s="455" t="s">
        <v>3747</v>
      </c>
      <c r="C118" s="460" t="s">
        <v>3748</v>
      </c>
      <c r="D118" s="465"/>
      <c r="E118" s="534" t="s">
        <v>3749</v>
      </c>
      <c r="F118" s="464" t="s">
        <v>659</v>
      </c>
      <c r="G118" s="464" t="s">
        <v>1610</v>
      </c>
      <c r="H118" s="455"/>
      <c r="I118" s="47">
        <v>1</v>
      </c>
    </row>
    <row r="119" spans="1:9" ht="24" x14ac:dyDescent="0.2">
      <c r="A119" s="522">
        <v>112</v>
      </c>
      <c r="B119" s="455" t="s">
        <v>3750</v>
      </c>
      <c r="C119" s="99" t="s">
        <v>3638</v>
      </c>
      <c r="D119" s="462" t="s">
        <v>3751</v>
      </c>
      <c r="E119" s="537" t="s">
        <v>3752</v>
      </c>
      <c r="F119" s="464" t="s">
        <v>962</v>
      </c>
      <c r="G119" s="464" t="s">
        <v>797</v>
      </c>
      <c r="H119" s="455"/>
      <c r="I119" s="47">
        <v>1</v>
      </c>
    </row>
    <row r="120" spans="1:9" ht="24" x14ac:dyDescent="0.2">
      <c r="A120" s="522">
        <v>113</v>
      </c>
      <c r="B120" s="455" t="s">
        <v>3753</v>
      </c>
      <c r="C120" s="99" t="s">
        <v>3638</v>
      </c>
      <c r="D120" s="462" t="s">
        <v>3751</v>
      </c>
      <c r="E120" s="537" t="s">
        <v>3754</v>
      </c>
      <c r="F120" s="464" t="s">
        <v>962</v>
      </c>
      <c r="G120" s="464" t="s">
        <v>797</v>
      </c>
      <c r="H120" s="455"/>
      <c r="I120" s="47">
        <v>1</v>
      </c>
    </row>
    <row r="121" spans="1:9" ht="24" x14ac:dyDescent="0.2">
      <c r="A121" s="522">
        <v>114</v>
      </c>
      <c r="B121" s="455" t="s">
        <v>3755</v>
      </c>
      <c r="C121" s="99" t="s">
        <v>3756</v>
      </c>
      <c r="D121" s="462" t="s">
        <v>3757</v>
      </c>
      <c r="E121" s="537" t="s">
        <v>3758</v>
      </c>
      <c r="F121" s="464" t="s">
        <v>962</v>
      </c>
      <c r="G121" s="464" t="s">
        <v>797</v>
      </c>
      <c r="H121" s="455"/>
      <c r="I121" s="47">
        <v>1</v>
      </c>
    </row>
    <row r="122" spans="1:9" ht="24" x14ac:dyDescent="0.2">
      <c r="A122" s="522">
        <v>115</v>
      </c>
      <c r="B122" s="455" t="s">
        <v>3759</v>
      </c>
      <c r="C122" s="99" t="s">
        <v>3760</v>
      </c>
      <c r="D122" s="465"/>
      <c r="E122" s="537" t="s">
        <v>3761</v>
      </c>
      <c r="F122" s="464" t="s">
        <v>962</v>
      </c>
      <c r="G122" s="464" t="s">
        <v>797</v>
      </c>
      <c r="H122" s="455"/>
      <c r="I122" s="47">
        <v>1</v>
      </c>
    </row>
    <row r="123" spans="1:9" ht="24" x14ac:dyDescent="0.2">
      <c r="A123" s="522">
        <v>116</v>
      </c>
      <c r="B123" s="455" t="s">
        <v>3762</v>
      </c>
      <c r="C123" s="99" t="s">
        <v>3638</v>
      </c>
      <c r="D123" s="465"/>
      <c r="E123" s="537" t="s">
        <v>3763</v>
      </c>
      <c r="F123" s="464" t="s">
        <v>962</v>
      </c>
      <c r="G123" s="464" t="s">
        <v>797</v>
      </c>
      <c r="H123" s="455"/>
      <c r="I123" s="47">
        <v>1</v>
      </c>
    </row>
    <row r="124" spans="1:9" ht="24" x14ac:dyDescent="0.2">
      <c r="A124" s="522">
        <v>117</v>
      </c>
      <c r="B124" s="455" t="s">
        <v>3764</v>
      </c>
      <c r="C124" s="99" t="s">
        <v>3765</v>
      </c>
      <c r="D124" s="465"/>
      <c r="E124" s="537" t="s">
        <v>3766</v>
      </c>
      <c r="F124" s="464" t="s">
        <v>962</v>
      </c>
      <c r="G124" s="464" t="s">
        <v>797</v>
      </c>
      <c r="H124" s="455"/>
      <c r="I124" s="47">
        <v>1</v>
      </c>
    </row>
    <row r="125" spans="1:9" ht="24" x14ac:dyDescent="0.2">
      <c r="A125" s="522">
        <v>118</v>
      </c>
      <c r="B125" s="455" t="s">
        <v>3767</v>
      </c>
      <c r="C125" s="99" t="s">
        <v>3768</v>
      </c>
      <c r="D125" s="465"/>
      <c r="E125" s="537" t="s">
        <v>3769</v>
      </c>
      <c r="F125" s="464" t="s">
        <v>962</v>
      </c>
      <c r="G125" s="464" t="s">
        <v>797</v>
      </c>
      <c r="H125" s="455"/>
      <c r="I125" s="47">
        <v>1</v>
      </c>
    </row>
    <row r="126" spans="1:9" ht="24" x14ac:dyDescent="0.2">
      <c r="A126" s="522">
        <v>119</v>
      </c>
      <c r="B126" s="455" t="s">
        <v>3770</v>
      </c>
      <c r="C126" s="99" t="s">
        <v>3638</v>
      </c>
      <c r="D126" s="465"/>
      <c r="E126" s="537" t="s">
        <v>3771</v>
      </c>
      <c r="F126" s="464" t="s">
        <v>962</v>
      </c>
      <c r="G126" s="464" t="s">
        <v>797</v>
      </c>
      <c r="H126" s="455"/>
      <c r="I126" s="47">
        <v>1</v>
      </c>
    </row>
    <row r="127" spans="1:9" ht="24" x14ac:dyDescent="0.2">
      <c r="A127" s="522">
        <v>120</v>
      </c>
      <c r="B127" s="455" t="s">
        <v>3772</v>
      </c>
      <c r="C127" s="99" t="s">
        <v>3638</v>
      </c>
      <c r="D127" s="465"/>
      <c r="E127" s="537" t="s">
        <v>3773</v>
      </c>
      <c r="F127" s="464" t="s">
        <v>962</v>
      </c>
      <c r="G127" s="464" t="s">
        <v>797</v>
      </c>
      <c r="H127" s="455"/>
      <c r="I127" s="47">
        <v>1</v>
      </c>
    </row>
    <row r="128" spans="1:9" ht="24" x14ac:dyDescent="0.2">
      <c r="A128" s="522">
        <v>121</v>
      </c>
      <c r="B128" s="455" t="s">
        <v>3774</v>
      </c>
      <c r="C128" s="99" t="s">
        <v>3638</v>
      </c>
      <c r="D128" s="465"/>
      <c r="E128" s="537" t="s">
        <v>3775</v>
      </c>
      <c r="F128" s="464" t="s">
        <v>962</v>
      </c>
      <c r="G128" s="464" t="s">
        <v>797</v>
      </c>
      <c r="H128" s="455"/>
      <c r="I128" s="47">
        <v>1</v>
      </c>
    </row>
    <row r="129" spans="1:9" ht="24" x14ac:dyDescent="0.2">
      <c r="A129" s="522">
        <v>122</v>
      </c>
      <c r="B129" s="455" t="s">
        <v>3776</v>
      </c>
      <c r="C129" s="99" t="s">
        <v>3638</v>
      </c>
      <c r="D129" s="465"/>
      <c r="E129" s="537" t="s">
        <v>3777</v>
      </c>
      <c r="F129" s="464" t="s">
        <v>962</v>
      </c>
      <c r="G129" s="464" t="s">
        <v>797</v>
      </c>
      <c r="H129" s="455"/>
      <c r="I129" s="47">
        <v>1</v>
      </c>
    </row>
    <row r="130" spans="1:9" ht="24" x14ac:dyDescent="0.2">
      <c r="A130" s="522">
        <v>123</v>
      </c>
      <c r="B130" s="455" t="s">
        <v>3778</v>
      </c>
      <c r="C130" s="99" t="s">
        <v>3638</v>
      </c>
      <c r="D130" s="465"/>
      <c r="E130" s="537" t="s">
        <v>3779</v>
      </c>
      <c r="F130" s="464" t="s">
        <v>962</v>
      </c>
      <c r="G130" s="464" t="s">
        <v>797</v>
      </c>
      <c r="H130" s="455"/>
      <c r="I130" s="47">
        <v>1</v>
      </c>
    </row>
    <row r="131" spans="1:9" ht="24" x14ac:dyDescent="0.2">
      <c r="A131" s="522">
        <v>124</v>
      </c>
      <c r="B131" s="455" t="s">
        <v>3780</v>
      </c>
      <c r="C131" s="99" t="s">
        <v>3611</v>
      </c>
      <c r="D131" s="462" t="s">
        <v>3781</v>
      </c>
      <c r="E131" s="537" t="s">
        <v>3782</v>
      </c>
      <c r="F131" s="464" t="s">
        <v>962</v>
      </c>
      <c r="G131" s="464" t="s">
        <v>797</v>
      </c>
      <c r="H131" s="455"/>
      <c r="I131" s="47">
        <v>1</v>
      </c>
    </row>
    <row r="132" spans="1:9" ht="24" x14ac:dyDescent="0.2">
      <c r="A132" s="522">
        <v>125</v>
      </c>
      <c r="B132" s="455" t="s">
        <v>3783</v>
      </c>
      <c r="C132" s="99" t="s">
        <v>3611</v>
      </c>
      <c r="D132" s="462" t="s">
        <v>3781</v>
      </c>
      <c r="E132" s="537" t="s">
        <v>3784</v>
      </c>
      <c r="F132" s="464" t="s">
        <v>962</v>
      </c>
      <c r="G132" s="464" t="s">
        <v>797</v>
      </c>
      <c r="H132" s="455"/>
      <c r="I132" s="47">
        <v>1</v>
      </c>
    </row>
    <row r="133" spans="1:9" ht="24" x14ac:dyDescent="0.2">
      <c r="A133" s="522">
        <v>126</v>
      </c>
      <c r="B133" s="455" t="s">
        <v>3785</v>
      </c>
      <c r="C133" s="99" t="s">
        <v>3611</v>
      </c>
      <c r="D133" s="462" t="s">
        <v>3781</v>
      </c>
      <c r="E133" s="537" t="s">
        <v>3786</v>
      </c>
      <c r="F133" s="464" t="s">
        <v>962</v>
      </c>
      <c r="G133" s="464" t="s">
        <v>797</v>
      </c>
      <c r="H133" s="455"/>
      <c r="I133" s="47">
        <v>1</v>
      </c>
    </row>
    <row r="134" spans="1:9" ht="24" x14ac:dyDescent="0.2">
      <c r="A134" s="522">
        <v>127</v>
      </c>
      <c r="B134" s="455" t="s">
        <v>3787</v>
      </c>
      <c r="C134" s="99" t="s">
        <v>3788</v>
      </c>
      <c r="D134" s="462" t="s">
        <v>3789</v>
      </c>
      <c r="E134" s="537" t="s">
        <v>3790</v>
      </c>
      <c r="F134" s="464" t="s">
        <v>962</v>
      </c>
      <c r="G134" s="464" t="s">
        <v>797</v>
      </c>
      <c r="H134" s="455"/>
      <c r="I134" s="47">
        <v>1</v>
      </c>
    </row>
    <row r="135" spans="1:9" ht="24" x14ac:dyDescent="0.2">
      <c r="A135" s="522">
        <v>128</v>
      </c>
      <c r="B135" s="455" t="s">
        <v>3791</v>
      </c>
      <c r="C135" s="99" t="s">
        <v>3792</v>
      </c>
      <c r="D135" s="465">
        <v>39920</v>
      </c>
      <c r="E135" s="537" t="s">
        <v>3793</v>
      </c>
      <c r="F135" s="464" t="s">
        <v>2352</v>
      </c>
      <c r="G135" s="464" t="s">
        <v>1610</v>
      </c>
      <c r="H135" s="455"/>
      <c r="I135" s="47">
        <v>1</v>
      </c>
    </row>
    <row r="136" spans="1:9" ht="24" x14ac:dyDescent="0.2">
      <c r="A136" s="522">
        <v>129</v>
      </c>
      <c r="B136" s="455" t="s">
        <v>3794</v>
      </c>
      <c r="C136" s="55" t="s">
        <v>3795</v>
      </c>
      <c r="D136" s="462" t="s">
        <v>3796</v>
      </c>
      <c r="E136" s="534" t="s">
        <v>3797</v>
      </c>
      <c r="F136" s="464" t="s">
        <v>1478</v>
      </c>
      <c r="G136" s="455" t="s">
        <v>1366</v>
      </c>
      <c r="H136" s="464" t="s">
        <v>1456</v>
      </c>
      <c r="I136" s="47">
        <v>1</v>
      </c>
    </row>
    <row r="137" spans="1:9" ht="24" x14ac:dyDescent="0.2">
      <c r="A137" s="522">
        <v>130</v>
      </c>
      <c r="B137" s="455" t="s">
        <v>3798</v>
      </c>
      <c r="C137" s="55" t="s">
        <v>3799</v>
      </c>
      <c r="D137" s="465">
        <v>41000</v>
      </c>
      <c r="E137" s="537" t="s">
        <v>3800</v>
      </c>
      <c r="F137" s="464" t="s">
        <v>918</v>
      </c>
      <c r="G137" s="464" t="s">
        <v>1366</v>
      </c>
      <c r="H137" s="464" t="s">
        <v>1456</v>
      </c>
      <c r="I137" s="47">
        <v>1</v>
      </c>
    </row>
    <row r="138" spans="1:9" ht="36" x14ac:dyDescent="0.2">
      <c r="A138" s="522">
        <v>131</v>
      </c>
      <c r="B138" s="455" t="s">
        <v>3801</v>
      </c>
      <c r="C138" s="55" t="s">
        <v>3802</v>
      </c>
      <c r="D138" s="465">
        <v>41000</v>
      </c>
      <c r="E138" s="537" t="s">
        <v>3803</v>
      </c>
      <c r="F138" s="464" t="s">
        <v>2076</v>
      </c>
      <c r="G138" s="464" t="s">
        <v>2079</v>
      </c>
      <c r="H138" s="464"/>
      <c r="I138" s="47">
        <v>1</v>
      </c>
    </row>
    <row r="139" spans="1:9" ht="24" x14ac:dyDescent="0.2">
      <c r="A139" s="522">
        <v>132</v>
      </c>
      <c r="B139" s="455" t="s">
        <v>3804</v>
      </c>
      <c r="C139" s="55" t="s">
        <v>96</v>
      </c>
      <c r="D139" s="465">
        <v>41244</v>
      </c>
      <c r="E139" s="537" t="s">
        <v>3805</v>
      </c>
      <c r="F139" s="464" t="s">
        <v>541</v>
      </c>
      <c r="G139" s="464" t="s">
        <v>797</v>
      </c>
      <c r="H139" s="464"/>
      <c r="I139" s="47">
        <v>1</v>
      </c>
    </row>
    <row r="140" spans="1:9" ht="24" x14ac:dyDescent="0.2">
      <c r="A140" s="522">
        <v>133</v>
      </c>
      <c r="B140" s="455" t="s">
        <v>3806</v>
      </c>
      <c r="C140" s="99" t="s">
        <v>3807</v>
      </c>
      <c r="D140" s="465">
        <v>41244</v>
      </c>
      <c r="E140" s="537"/>
      <c r="F140" s="464" t="s">
        <v>740</v>
      </c>
      <c r="G140" s="464" t="s">
        <v>1610</v>
      </c>
      <c r="H140" s="455"/>
      <c r="I140" s="47">
        <v>1</v>
      </c>
    </row>
    <row r="141" spans="1:9" ht="24" x14ac:dyDescent="0.2">
      <c r="A141" s="522">
        <v>134</v>
      </c>
      <c r="B141" s="455" t="s">
        <v>3808</v>
      </c>
      <c r="C141" s="99" t="s">
        <v>3809</v>
      </c>
      <c r="D141" s="465">
        <v>40544</v>
      </c>
      <c r="E141" s="538"/>
      <c r="F141" s="464" t="s">
        <v>740</v>
      </c>
      <c r="G141" s="464" t="s">
        <v>1610</v>
      </c>
      <c r="H141" s="455"/>
      <c r="I141" s="47">
        <v>1</v>
      </c>
    </row>
    <row r="142" spans="1:9" ht="24" x14ac:dyDescent="0.2">
      <c r="A142" s="522">
        <v>135</v>
      </c>
      <c r="B142" s="455" t="s">
        <v>3810</v>
      </c>
      <c r="C142" s="55" t="s">
        <v>96</v>
      </c>
      <c r="D142" s="465">
        <v>40544</v>
      </c>
      <c r="E142" s="534" t="s">
        <v>3811</v>
      </c>
      <c r="F142" s="464" t="s">
        <v>541</v>
      </c>
      <c r="G142" s="464" t="s">
        <v>797</v>
      </c>
      <c r="H142" s="464"/>
      <c r="I142" s="47">
        <v>1</v>
      </c>
    </row>
    <row r="143" spans="1:9" ht="24" x14ac:dyDescent="0.2">
      <c r="A143" s="522">
        <v>136</v>
      </c>
      <c r="B143" s="455" t="s">
        <v>3812</v>
      </c>
      <c r="C143" s="55" t="s">
        <v>96</v>
      </c>
      <c r="D143" s="465">
        <v>41000</v>
      </c>
      <c r="E143" s="537" t="s">
        <v>3813</v>
      </c>
      <c r="F143" s="464" t="s">
        <v>918</v>
      </c>
      <c r="G143" s="464" t="s">
        <v>1366</v>
      </c>
      <c r="H143" s="464" t="s">
        <v>1456</v>
      </c>
      <c r="I143" s="47">
        <v>1</v>
      </c>
    </row>
    <row r="144" spans="1:9" ht="24" x14ac:dyDescent="0.2">
      <c r="A144" s="522">
        <v>137</v>
      </c>
      <c r="B144" s="455" t="s">
        <v>3814</v>
      </c>
      <c r="C144" s="99" t="s">
        <v>3815</v>
      </c>
      <c r="D144" s="465">
        <v>40544</v>
      </c>
      <c r="E144" s="534" t="s">
        <v>3816</v>
      </c>
      <c r="F144" s="464" t="s">
        <v>2937</v>
      </c>
      <c r="G144" s="464" t="s">
        <v>1610</v>
      </c>
      <c r="H144" s="455"/>
      <c r="I144" s="47">
        <v>1</v>
      </c>
    </row>
    <row r="145" spans="1:9" ht="24" x14ac:dyDescent="0.2">
      <c r="A145" s="522">
        <v>138</v>
      </c>
      <c r="B145" s="455" t="s">
        <v>3817</v>
      </c>
      <c r="C145" s="55" t="s">
        <v>3818</v>
      </c>
      <c r="D145" s="465">
        <v>40544</v>
      </c>
      <c r="E145" s="534" t="s">
        <v>3819</v>
      </c>
      <c r="F145" s="464" t="s">
        <v>918</v>
      </c>
      <c r="G145" s="464" t="s">
        <v>1366</v>
      </c>
      <c r="H145" s="464" t="s">
        <v>1456</v>
      </c>
      <c r="I145" s="47">
        <v>1</v>
      </c>
    </row>
    <row r="146" spans="1:9" ht="24" x14ac:dyDescent="0.2">
      <c r="A146" s="522">
        <v>139</v>
      </c>
      <c r="B146" s="455" t="s">
        <v>3820</v>
      </c>
      <c r="C146" s="55" t="s">
        <v>96</v>
      </c>
      <c r="D146" s="465">
        <v>41244</v>
      </c>
      <c r="E146" s="534" t="s">
        <v>3821</v>
      </c>
      <c r="F146" s="464" t="s">
        <v>541</v>
      </c>
      <c r="G146" s="464" t="s">
        <v>797</v>
      </c>
      <c r="H146" s="464"/>
      <c r="I146" s="47">
        <v>1</v>
      </c>
    </row>
    <row r="147" spans="1:9" ht="24" x14ac:dyDescent="0.2">
      <c r="A147" s="522">
        <v>140</v>
      </c>
      <c r="B147" s="455" t="s">
        <v>3822</v>
      </c>
      <c r="C147" s="99" t="s">
        <v>3823</v>
      </c>
      <c r="D147" s="465">
        <v>41244</v>
      </c>
      <c r="E147" s="463"/>
      <c r="F147" s="464" t="s">
        <v>740</v>
      </c>
      <c r="G147" s="464" t="s">
        <v>1610</v>
      </c>
      <c r="H147" s="455"/>
      <c r="I147" s="47">
        <v>1</v>
      </c>
    </row>
    <row r="148" spans="1:9" ht="24" x14ac:dyDescent="0.2">
      <c r="A148" s="522">
        <v>141</v>
      </c>
      <c r="B148" s="455" t="s">
        <v>3824</v>
      </c>
      <c r="C148" s="99" t="s">
        <v>3825</v>
      </c>
      <c r="D148" s="465">
        <v>41244</v>
      </c>
      <c r="E148" s="463"/>
      <c r="F148" s="464" t="s">
        <v>740</v>
      </c>
      <c r="G148" s="464" t="s">
        <v>1610</v>
      </c>
      <c r="H148" s="455"/>
      <c r="I148" s="47">
        <v>1</v>
      </c>
    </row>
    <row r="149" spans="1:9" ht="24" x14ac:dyDescent="0.2">
      <c r="A149" s="522">
        <v>142</v>
      </c>
      <c r="B149" s="455" t="s">
        <v>3826</v>
      </c>
      <c r="C149" s="99" t="s">
        <v>3827</v>
      </c>
      <c r="D149" s="465">
        <v>41244</v>
      </c>
      <c r="E149" s="463" t="s">
        <v>3828</v>
      </c>
      <c r="F149" s="464" t="s">
        <v>740</v>
      </c>
      <c r="G149" s="464" t="s">
        <v>1610</v>
      </c>
      <c r="H149" s="455"/>
      <c r="I149" s="47">
        <v>7</v>
      </c>
    </row>
    <row r="150" spans="1:9" ht="24" x14ac:dyDescent="0.2">
      <c r="A150" s="522">
        <v>143</v>
      </c>
      <c r="B150" s="455" t="s">
        <v>3829</v>
      </c>
      <c r="C150" s="99" t="s">
        <v>3445</v>
      </c>
      <c r="D150" s="465">
        <v>41244</v>
      </c>
      <c r="E150" s="463"/>
      <c r="F150" s="464" t="s">
        <v>740</v>
      </c>
      <c r="G150" s="464" t="s">
        <v>1610</v>
      </c>
      <c r="H150" s="455"/>
      <c r="I150" s="47">
        <v>1</v>
      </c>
    </row>
    <row r="151" spans="1:9" ht="24" x14ac:dyDescent="0.2">
      <c r="A151" s="522">
        <v>144</v>
      </c>
      <c r="B151" s="455" t="s">
        <v>3830</v>
      </c>
      <c r="C151" s="460" t="s">
        <v>3831</v>
      </c>
      <c r="D151" s="465">
        <v>40544</v>
      </c>
      <c r="E151" s="519" t="s">
        <v>3832</v>
      </c>
      <c r="F151" s="464" t="s">
        <v>2338</v>
      </c>
      <c r="G151" s="464" t="s">
        <v>1610</v>
      </c>
      <c r="H151" s="455"/>
      <c r="I151" s="47">
        <v>1</v>
      </c>
    </row>
    <row r="152" spans="1:9" ht="24" x14ac:dyDescent="0.2">
      <c r="A152" s="522">
        <v>145</v>
      </c>
      <c r="B152" s="455" t="s">
        <v>3833</v>
      </c>
      <c r="C152" s="460" t="s">
        <v>3834</v>
      </c>
      <c r="D152" s="465">
        <v>41244</v>
      </c>
      <c r="E152" s="534" t="s">
        <v>3835</v>
      </c>
      <c r="F152" s="464" t="s">
        <v>2321</v>
      </c>
      <c r="G152" s="464" t="s">
        <v>1610</v>
      </c>
      <c r="H152" s="455"/>
      <c r="I152" s="47">
        <v>1</v>
      </c>
    </row>
    <row r="153" spans="1:9" ht="24" x14ac:dyDescent="0.2">
      <c r="A153" s="522">
        <v>146</v>
      </c>
      <c r="B153" s="455" t="s">
        <v>3836</v>
      </c>
      <c r="C153" s="460" t="s">
        <v>3837</v>
      </c>
      <c r="D153" s="465">
        <v>40544</v>
      </c>
      <c r="E153" s="534" t="s">
        <v>3838</v>
      </c>
      <c r="F153" s="464" t="s">
        <v>2352</v>
      </c>
      <c r="G153" s="464" t="s">
        <v>1610</v>
      </c>
      <c r="H153" s="455"/>
      <c r="I153" s="47">
        <v>1</v>
      </c>
    </row>
    <row r="154" spans="1:9" ht="24" x14ac:dyDescent="0.2">
      <c r="A154" s="522">
        <v>147</v>
      </c>
      <c r="B154" s="455" t="s">
        <v>3839</v>
      </c>
      <c r="C154" s="460" t="s">
        <v>3840</v>
      </c>
      <c r="D154" s="465">
        <v>40544</v>
      </c>
      <c r="E154" s="534" t="s">
        <v>3841</v>
      </c>
      <c r="F154" s="464" t="s">
        <v>2352</v>
      </c>
      <c r="G154" s="464" t="s">
        <v>1610</v>
      </c>
      <c r="H154" s="455"/>
      <c r="I154" s="47">
        <v>1</v>
      </c>
    </row>
    <row r="155" spans="1:9" ht="24" x14ac:dyDescent="0.2">
      <c r="A155" s="522">
        <v>148</v>
      </c>
      <c r="B155" s="455" t="s">
        <v>3842</v>
      </c>
      <c r="C155" s="460" t="s">
        <v>3840</v>
      </c>
      <c r="D155" s="465">
        <v>40544</v>
      </c>
      <c r="E155" s="534" t="s">
        <v>3843</v>
      </c>
      <c r="F155" s="464" t="s">
        <v>2352</v>
      </c>
      <c r="G155" s="464" t="s">
        <v>1610</v>
      </c>
      <c r="H155" s="455"/>
      <c r="I155" s="47">
        <v>1</v>
      </c>
    </row>
    <row r="156" spans="1:9" ht="24" x14ac:dyDescent="0.2">
      <c r="A156" s="522">
        <v>149</v>
      </c>
      <c r="B156" s="455" t="s">
        <v>3844</v>
      </c>
      <c r="C156" s="460" t="s">
        <v>3845</v>
      </c>
      <c r="D156" s="465">
        <v>39713</v>
      </c>
      <c r="E156" s="534" t="s">
        <v>3846</v>
      </c>
      <c r="F156" s="464" t="s">
        <v>2346</v>
      </c>
      <c r="G156" s="464" t="s">
        <v>1610</v>
      </c>
      <c r="H156" s="455"/>
      <c r="I156" s="47">
        <v>1</v>
      </c>
    </row>
    <row r="157" spans="1:9" ht="24" x14ac:dyDescent="0.2">
      <c r="A157" s="522">
        <v>150</v>
      </c>
      <c r="B157" s="455" t="s">
        <v>3847</v>
      </c>
      <c r="C157" s="460" t="s">
        <v>3848</v>
      </c>
      <c r="D157" s="465">
        <v>39713</v>
      </c>
      <c r="E157" s="534" t="s">
        <v>3849</v>
      </c>
      <c r="F157" s="464" t="s">
        <v>2346</v>
      </c>
      <c r="G157" s="464" t="s">
        <v>1610</v>
      </c>
      <c r="H157" s="455"/>
      <c r="I157" s="47">
        <v>1</v>
      </c>
    </row>
    <row r="158" spans="1:9" ht="24" x14ac:dyDescent="0.2">
      <c r="A158" s="522">
        <v>151</v>
      </c>
      <c r="B158" s="455" t="s">
        <v>3850</v>
      </c>
      <c r="C158" s="460" t="s">
        <v>3851</v>
      </c>
      <c r="D158" s="465">
        <v>40053</v>
      </c>
      <c r="E158" s="534" t="s">
        <v>3852</v>
      </c>
      <c r="F158" s="464" t="s">
        <v>2346</v>
      </c>
      <c r="G158" s="464" t="s">
        <v>1610</v>
      </c>
      <c r="H158" s="455"/>
      <c r="I158" s="471">
        <v>1</v>
      </c>
    </row>
    <row r="159" spans="1:9" ht="24" x14ac:dyDescent="0.2">
      <c r="A159" s="522">
        <v>152</v>
      </c>
      <c r="B159" s="455" t="s">
        <v>3853</v>
      </c>
      <c r="C159" s="460" t="s">
        <v>3854</v>
      </c>
      <c r="D159" s="465">
        <v>40045</v>
      </c>
      <c r="E159" s="534" t="s">
        <v>3855</v>
      </c>
      <c r="F159" s="464" t="s">
        <v>2346</v>
      </c>
      <c r="G159" s="464" t="s">
        <v>1610</v>
      </c>
      <c r="H159" s="455"/>
      <c r="I159" s="471">
        <v>1</v>
      </c>
    </row>
    <row r="160" spans="1:9" ht="24" x14ac:dyDescent="0.2">
      <c r="A160" s="522">
        <v>153</v>
      </c>
      <c r="B160" s="455" t="s">
        <v>3856</v>
      </c>
      <c r="C160" s="460" t="s">
        <v>3857</v>
      </c>
      <c r="D160" s="465">
        <v>40057</v>
      </c>
      <c r="E160" s="534" t="s">
        <v>3858</v>
      </c>
      <c r="F160" s="464" t="s">
        <v>2346</v>
      </c>
      <c r="G160" s="464" t="s">
        <v>1610</v>
      </c>
      <c r="H160" s="455"/>
      <c r="I160" s="471">
        <v>1</v>
      </c>
    </row>
    <row r="161" spans="1:9" ht="24" x14ac:dyDescent="0.2">
      <c r="A161" s="522">
        <v>154</v>
      </c>
      <c r="B161" s="455" t="s">
        <v>3859</v>
      </c>
      <c r="C161" s="460" t="s">
        <v>3860</v>
      </c>
      <c r="D161" s="465">
        <v>40057</v>
      </c>
      <c r="E161" s="534" t="s">
        <v>3861</v>
      </c>
      <c r="F161" s="464" t="s">
        <v>2346</v>
      </c>
      <c r="G161" s="464" t="s">
        <v>1610</v>
      </c>
      <c r="H161" s="455"/>
      <c r="I161" s="471">
        <v>1</v>
      </c>
    </row>
    <row r="162" spans="1:9" ht="24" x14ac:dyDescent="0.2">
      <c r="A162" s="522">
        <v>155</v>
      </c>
      <c r="B162" s="455" t="s">
        <v>3862</v>
      </c>
      <c r="C162" s="460" t="s">
        <v>3863</v>
      </c>
      <c r="D162" s="465">
        <v>39742</v>
      </c>
      <c r="E162" s="534" t="s">
        <v>3864</v>
      </c>
      <c r="F162" s="464" t="s">
        <v>2346</v>
      </c>
      <c r="G162" s="464" t="s">
        <v>1610</v>
      </c>
      <c r="H162" s="455"/>
      <c r="I162" s="471">
        <v>1</v>
      </c>
    </row>
    <row r="163" spans="1:9" ht="48" customHeight="1" x14ac:dyDescent="0.2">
      <c r="A163" s="522">
        <v>156</v>
      </c>
      <c r="B163" s="455" t="s">
        <v>3865</v>
      </c>
      <c r="C163" s="460" t="s">
        <v>3866</v>
      </c>
      <c r="D163" s="465">
        <v>40057</v>
      </c>
      <c r="E163" s="534" t="s">
        <v>3867</v>
      </c>
      <c r="F163" s="464" t="s">
        <v>2346</v>
      </c>
      <c r="G163" s="464" t="s">
        <v>1610</v>
      </c>
      <c r="H163" s="455"/>
      <c r="I163" s="471">
        <v>1</v>
      </c>
    </row>
    <row r="164" spans="1:9" ht="24" x14ac:dyDescent="0.2">
      <c r="A164" s="522">
        <v>157</v>
      </c>
      <c r="B164" s="455" t="s">
        <v>3868</v>
      </c>
      <c r="C164" s="460" t="s">
        <v>3869</v>
      </c>
      <c r="D164" s="465">
        <v>40057</v>
      </c>
      <c r="E164" s="534" t="s">
        <v>3870</v>
      </c>
      <c r="F164" s="464" t="s">
        <v>2346</v>
      </c>
      <c r="G164" s="464" t="s">
        <v>1610</v>
      </c>
      <c r="H164" s="455"/>
      <c r="I164" s="471">
        <v>2</v>
      </c>
    </row>
    <row r="165" spans="1:9" ht="24" x14ac:dyDescent="0.2">
      <c r="A165" s="522">
        <v>158</v>
      </c>
      <c r="B165" s="455" t="s">
        <v>3871</v>
      </c>
      <c r="C165" s="460" t="s">
        <v>3860</v>
      </c>
      <c r="D165" s="462" t="s">
        <v>3872</v>
      </c>
      <c r="E165" s="534" t="s">
        <v>3873</v>
      </c>
      <c r="F165" s="464" t="s">
        <v>2321</v>
      </c>
      <c r="G165" s="464" t="s">
        <v>1610</v>
      </c>
      <c r="H165" s="455"/>
      <c r="I165" s="471">
        <v>1</v>
      </c>
    </row>
    <row r="166" spans="1:9" ht="24" x14ac:dyDescent="0.2">
      <c r="A166" s="522">
        <v>159</v>
      </c>
      <c r="B166" s="455" t="s">
        <v>3874</v>
      </c>
      <c r="C166" s="460" t="s">
        <v>3854</v>
      </c>
      <c r="D166" s="462" t="s">
        <v>3872</v>
      </c>
      <c r="E166" s="534" t="s">
        <v>3875</v>
      </c>
      <c r="F166" s="464" t="s">
        <v>2321</v>
      </c>
      <c r="G166" s="464" t="s">
        <v>1610</v>
      </c>
      <c r="H166" s="455"/>
      <c r="I166" s="471">
        <v>1</v>
      </c>
    </row>
    <row r="167" spans="1:9" ht="24" x14ac:dyDescent="0.2">
      <c r="A167" s="522">
        <v>160</v>
      </c>
      <c r="B167" s="455" t="s">
        <v>3876</v>
      </c>
      <c r="C167" s="460" t="s">
        <v>3857</v>
      </c>
      <c r="D167" s="462" t="s">
        <v>3872</v>
      </c>
      <c r="E167" s="534" t="s">
        <v>3877</v>
      </c>
      <c r="F167" s="464" t="s">
        <v>2321</v>
      </c>
      <c r="G167" s="464" t="s">
        <v>1610</v>
      </c>
      <c r="H167" s="455"/>
      <c r="I167" s="471">
        <v>1</v>
      </c>
    </row>
    <row r="168" spans="1:9" ht="24" x14ac:dyDescent="0.2">
      <c r="A168" s="522">
        <v>161</v>
      </c>
      <c r="B168" s="455" t="s">
        <v>3878</v>
      </c>
      <c r="C168" s="460" t="s">
        <v>3879</v>
      </c>
      <c r="D168" s="462">
        <v>2008</v>
      </c>
      <c r="E168" s="534" t="s">
        <v>3880</v>
      </c>
      <c r="F168" s="464" t="s">
        <v>2321</v>
      </c>
      <c r="G168" s="464" t="s">
        <v>1610</v>
      </c>
      <c r="H168" s="455"/>
      <c r="I168" s="47">
        <v>1</v>
      </c>
    </row>
    <row r="169" spans="1:9" ht="24" x14ac:dyDescent="0.2">
      <c r="A169" s="522">
        <v>162</v>
      </c>
      <c r="B169" s="455" t="s">
        <v>3881</v>
      </c>
      <c r="C169" s="460" t="s">
        <v>3882</v>
      </c>
      <c r="D169" s="462" t="s">
        <v>3872</v>
      </c>
      <c r="E169" s="534" t="s">
        <v>3883</v>
      </c>
      <c r="F169" s="464" t="s">
        <v>2321</v>
      </c>
      <c r="G169" s="464" t="s">
        <v>1610</v>
      </c>
      <c r="H169" s="455"/>
      <c r="I169" s="47">
        <v>1</v>
      </c>
    </row>
    <row r="170" spans="1:9" ht="24" x14ac:dyDescent="0.2">
      <c r="A170" s="522">
        <v>163</v>
      </c>
      <c r="B170" s="455" t="s">
        <v>3884</v>
      </c>
      <c r="C170" s="460" t="s">
        <v>3885</v>
      </c>
      <c r="D170" s="465">
        <v>40057</v>
      </c>
      <c r="E170" s="534" t="s">
        <v>3886</v>
      </c>
      <c r="F170" s="464" t="s">
        <v>2346</v>
      </c>
      <c r="G170" s="464" t="s">
        <v>1610</v>
      </c>
      <c r="H170" s="455"/>
      <c r="I170" s="47">
        <v>1</v>
      </c>
    </row>
    <row r="171" spans="1:9" ht="24" x14ac:dyDescent="0.2">
      <c r="A171" s="522">
        <v>164</v>
      </c>
      <c r="B171" s="455" t="s">
        <v>3887</v>
      </c>
      <c r="C171" s="460" t="s">
        <v>3888</v>
      </c>
      <c r="D171" s="465">
        <v>40057</v>
      </c>
      <c r="E171" s="534" t="s">
        <v>3889</v>
      </c>
      <c r="F171" s="464" t="s">
        <v>2346</v>
      </c>
      <c r="G171" s="464" t="s">
        <v>1610</v>
      </c>
      <c r="H171" s="455"/>
      <c r="I171" s="47">
        <v>1</v>
      </c>
    </row>
    <row r="172" spans="1:9" ht="24" x14ac:dyDescent="0.2">
      <c r="A172" s="522">
        <v>165</v>
      </c>
      <c r="B172" s="455" t="s">
        <v>3890</v>
      </c>
      <c r="C172" s="460" t="s">
        <v>3891</v>
      </c>
      <c r="D172" s="462">
        <v>2008</v>
      </c>
      <c r="E172" s="534" t="s">
        <v>3892</v>
      </c>
      <c r="F172" s="464" t="s">
        <v>2321</v>
      </c>
      <c r="G172" s="464" t="s">
        <v>1610</v>
      </c>
      <c r="H172" s="455"/>
      <c r="I172" s="47">
        <v>1</v>
      </c>
    </row>
    <row r="173" spans="1:9" ht="24" x14ac:dyDescent="0.2">
      <c r="A173" s="522">
        <v>166</v>
      </c>
      <c r="B173" s="455" t="s">
        <v>3893</v>
      </c>
      <c r="C173" s="460" t="s">
        <v>3894</v>
      </c>
      <c r="D173" s="462" t="s">
        <v>3872</v>
      </c>
      <c r="E173" s="534" t="s">
        <v>3895</v>
      </c>
      <c r="F173" s="464" t="s">
        <v>2321</v>
      </c>
      <c r="G173" s="464" t="s">
        <v>1610</v>
      </c>
      <c r="H173" s="455"/>
      <c r="I173" s="47">
        <v>1</v>
      </c>
    </row>
    <row r="174" spans="1:9" ht="24" x14ac:dyDescent="0.2">
      <c r="A174" s="522">
        <v>167</v>
      </c>
      <c r="B174" s="455" t="s">
        <v>3896</v>
      </c>
      <c r="C174" s="460" t="s">
        <v>3897</v>
      </c>
      <c r="D174" s="462">
        <v>2008</v>
      </c>
      <c r="E174" s="534" t="s">
        <v>3898</v>
      </c>
      <c r="F174" s="464" t="s">
        <v>2321</v>
      </c>
      <c r="G174" s="464" t="s">
        <v>1610</v>
      </c>
      <c r="H174" s="455"/>
      <c r="I174" s="47">
        <v>1</v>
      </c>
    </row>
    <row r="175" spans="1:9" ht="24" x14ac:dyDescent="0.2">
      <c r="A175" s="522">
        <v>168</v>
      </c>
      <c r="B175" s="455" t="s">
        <v>3899</v>
      </c>
      <c r="C175" s="460" t="s">
        <v>3900</v>
      </c>
      <c r="D175" s="462">
        <v>2008</v>
      </c>
      <c r="E175" s="534" t="s">
        <v>3901</v>
      </c>
      <c r="F175" s="464" t="s">
        <v>2321</v>
      </c>
      <c r="G175" s="464" t="s">
        <v>1610</v>
      </c>
      <c r="H175" s="455"/>
      <c r="I175" s="47">
        <v>1</v>
      </c>
    </row>
    <row r="176" spans="1:9" ht="24" x14ac:dyDescent="0.2">
      <c r="A176" s="522">
        <v>169</v>
      </c>
      <c r="B176" s="455" t="s">
        <v>3902</v>
      </c>
      <c r="C176" s="460" t="s">
        <v>3903</v>
      </c>
      <c r="D176" s="462">
        <v>2008</v>
      </c>
      <c r="E176" s="534" t="s">
        <v>3904</v>
      </c>
      <c r="F176" s="464" t="s">
        <v>2321</v>
      </c>
      <c r="G176" s="464" t="s">
        <v>1610</v>
      </c>
      <c r="H176" s="455"/>
      <c r="I176" s="47">
        <v>2</v>
      </c>
    </row>
    <row r="177" spans="1:9" ht="24" x14ac:dyDescent="0.2">
      <c r="A177" s="522">
        <v>170</v>
      </c>
      <c r="B177" s="455" t="s">
        <v>3905</v>
      </c>
      <c r="C177" s="460" t="s">
        <v>3906</v>
      </c>
      <c r="D177" s="462" t="s">
        <v>3907</v>
      </c>
      <c r="E177" s="534" t="s">
        <v>3908</v>
      </c>
      <c r="F177" s="464" t="s">
        <v>2321</v>
      </c>
      <c r="G177" s="464" t="s">
        <v>1610</v>
      </c>
      <c r="H177" s="455"/>
      <c r="I177" s="47">
        <v>2</v>
      </c>
    </row>
    <row r="178" spans="1:9" ht="24" x14ac:dyDescent="0.2">
      <c r="A178" s="522">
        <v>171</v>
      </c>
      <c r="B178" s="455" t="s">
        <v>3909</v>
      </c>
      <c r="C178" s="460" t="s">
        <v>3910</v>
      </c>
      <c r="D178" s="462">
        <v>2008</v>
      </c>
      <c r="E178" s="534" t="s">
        <v>3911</v>
      </c>
      <c r="F178" s="464" t="s">
        <v>2321</v>
      </c>
      <c r="G178" s="464" t="s">
        <v>1610</v>
      </c>
      <c r="H178" s="455"/>
      <c r="I178" s="47">
        <v>2</v>
      </c>
    </row>
    <row r="179" spans="1:9" ht="24" x14ac:dyDescent="0.2">
      <c r="A179" s="522">
        <v>172</v>
      </c>
      <c r="B179" s="455" t="s">
        <v>3912</v>
      </c>
      <c r="C179" s="460" t="s">
        <v>3885</v>
      </c>
      <c r="D179" s="462" t="s">
        <v>3907</v>
      </c>
      <c r="E179" s="534" t="s">
        <v>3913</v>
      </c>
      <c r="F179" s="464" t="s">
        <v>2321</v>
      </c>
      <c r="G179" s="464" t="s">
        <v>1610</v>
      </c>
      <c r="H179" s="455"/>
      <c r="I179" s="47">
        <v>1</v>
      </c>
    </row>
    <row r="180" spans="1:9" ht="24" x14ac:dyDescent="0.2">
      <c r="A180" s="522">
        <v>173</v>
      </c>
      <c r="B180" s="455" t="s">
        <v>3914</v>
      </c>
      <c r="C180" s="460" t="s">
        <v>3888</v>
      </c>
      <c r="D180" s="462">
        <v>2008</v>
      </c>
      <c r="E180" s="534" t="s">
        <v>3915</v>
      </c>
      <c r="F180" s="464" t="s">
        <v>2321</v>
      </c>
      <c r="G180" s="464" t="s">
        <v>1610</v>
      </c>
      <c r="H180" s="455"/>
      <c r="I180" s="47">
        <v>1</v>
      </c>
    </row>
    <row r="181" spans="1:9" ht="24" x14ac:dyDescent="0.2">
      <c r="A181" s="522">
        <v>174</v>
      </c>
      <c r="B181" s="455" t="s">
        <v>3916</v>
      </c>
      <c r="C181" s="460" t="s">
        <v>3917</v>
      </c>
      <c r="D181" s="462">
        <v>2008</v>
      </c>
      <c r="E181" s="534" t="s">
        <v>3918</v>
      </c>
      <c r="F181" s="464" t="s">
        <v>2321</v>
      </c>
      <c r="G181" s="464" t="s">
        <v>1610</v>
      </c>
      <c r="H181" s="455"/>
      <c r="I181" s="47">
        <v>1</v>
      </c>
    </row>
    <row r="182" spans="1:9" ht="24" x14ac:dyDescent="0.2">
      <c r="A182" s="522">
        <v>175</v>
      </c>
      <c r="B182" s="455" t="s">
        <v>3919</v>
      </c>
      <c r="C182" s="460" t="s">
        <v>3920</v>
      </c>
      <c r="D182" s="462">
        <v>2008</v>
      </c>
      <c r="E182" s="534" t="s">
        <v>3921</v>
      </c>
      <c r="F182" s="464" t="s">
        <v>2321</v>
      </c>
      <c r="G182" s="464" t="s">
        <v>1610</v>
      </c>
      <c r="H182" s="455"/>
      <c r="I182" s="47">
        <v>2</v>
      </c>
    </row>
    <row r="183" spans="1:9" ht="24" x14ac:dyDescent="0.2">
      <c r="A183" s="522">
        <v>176</v>
      </c>
      <c r="B183" s="455" t="s">
        <v>3922</v>
      </c>
      <c r="C183" s="460" t="s">
        <v>3869</v>
      </c>
      <c r="D183" s="462" t="s">
        <v>3907</v>
      </c>
      <c r="E183" s="534" t="s">
        <v>3923</v>
      </c>
      <c r="F183" s="464" t="s">
        <v>2321</v>
      </c>
      <c r="G183" s="464" t="s">
        <v>1610</v>
      </c>
      <c r="H183" s="455"/>
      <c r="I183" s="47">
        <v>2</v>
      </c>
    </row>
    <row r="184" spans="1:9" ht="24" x14ac:dyDescent="0.2">
      <c r="A184" s="522">
        <v>177</v>
      </c>
      <c r="B184" s="455" t="s">
        <v>3924</v>
      </c>
      <c r="C184" s="460" t="s">
        <v>3925</v>
      </c>
      <c r="D184" s="462" t="s">
        <v>3907</v>
      </c>
      <c r="E184" s="534" t="s">
        <v>3926</v>
      </c>
      <c r="F184" s="464" t="s">
        <v>2321</v>
      </c>
      <c r="G184" s="464" t="s">
        <v>1610</v>
      </c>
      <c r="H184" s="455"/>
      <c r="I184" s="47">
        <v>1</v>
      </c>
    </row>
    <row r="185" spans="1:9" ht="24" x14ac:dyDescent="0.2">
      <c r="A185" s="522">
        <v>178</v>
      </c>
      <c r="B185" s="455" t="s">
        <v>3927</v>
      </c>
      <c r="C185" s="460" t="s">
        <v>3928</v>
      </c>
      <c r="D185" s="462">
        <v>2008</v>
      </c>
      <c r="E185" s="534" t="s">
        <v>3929</v>
      </c>
      <c r="F185" s="464" t="s">
        <v>2321</v>
      </c>
      <c r="G185" s="464" t="s">
        <v>1610</v>
      </c>
      <c r="H185" s="455"/>
      <c r="I185" s="47">
        <v>1</v>
      </c>
    </row>
    <row r="186" spans="1:9" ht="24" x14ac:dyDescent="0.2">
      <c r="A186" s="522">
        <v>179</v>
      </c>
      <c r="B186" s="455" t="s">
        <v>3930</v>
      </c>
      <c r="C186" s="460" t="s">
        <v>3931</v>
      </c>
      <c r="D186" s="465" t="s">
        <v>3932</v>
      </c>
      <c r="E186" s="534" t="s">
        <v>3933</v>
      </c>
      <c r="F186" s="464" t="s">
        <v>2321</v>
      </c>
      <c r="G186" s="464" t="s">
        <v>1610</v>
      </c>
      <c r="H186" s="455"/>
      <c r="I186" s="47">
        <v>1</v>
      </c>
    </row>
    <row r="187" spans="1:9" ht="24" x14ac:dyDescent="0.2">
      <c r="A187" s="522">
        <v>180</v>
      </c>
      <c r="B187" s="455" t="s">
        <v>3934</v>
      </c>
      <c r="C187" s="460" t="s">
        <v>3928</v>
      </c>
      <c r="D187" s="465">
        <v>40057</v>
      </c>
      <c r="E187" s="534" t="s">
        <v>3935</v>
      </c>
      <c r="F187" s="464" t="s">
        <v>2346</v>
      </c>
      <c r="G187" s="464" t="s">
        <v>1610</v>
      </c>
      <c r="H187" s="455"/>
      <c r="I187" s="47">
        <v>1</v>
      </c>
    </row>
    <row r="188" spans="1:9" ht="24" x14ac:dyDescent="0.2">
      <c r="A188" s="522">
        <v>181</v>
      </c>
      <c r="B188" s="455" t="s">
        <v>3936</v>
      </c>
      <c r="C188" s="460" t="s">
        <v>3931</v>
      </c>
      <c r="D188" s="465">
        <v>40057</v>
      </c>
      <c r="E188" s="534" t="s">
        <v>3937</v>
      </c>
      <c r="F188" s="464" t="s">
        <v>2346</v>
      </c>
      <c r="G188" s="464" t="s">
        <v>1610</v>
      </c>
      <c r="H188" s="455"/>
      <c r="I188" s="47">
        <v>1</v>
      </c>
    </row>
    <row r="189" spans="1:9" ht="24" x14ac:dyDescent="0.2">
      <c r="A189" s="522">
        <v>182</v>
      </c>
      <c r="B189" s="455" t="s">
        <v>3938</v>
      </c>
      <c r="C189" s="460" t="s">
        <v>3939</v>
      </c>
      <c r="D189" s="465">
        <v>39813</v>
      </c>
      <c r="E189" s="534" t="s">
        <v>3940</v>
      </c>
      <c r="F189" s="464" t="s">
        <v>2346</v>
      </c>
      <c r="G189" s="464" t="s">
        <v>1610</v>
      </c>
      <c r="H189" s="455"/>
      <c r="I189" s="47">
        <v>1</v>
      </c>
    </row>
    <row r="190" spans="1:9" ht="48" customHeight="1" x14ac:dyDescent="0.2">
      <c r="A190" s="522">
        <v>183</v>
      </c>
      <c r="B190" s="455" t="s">
        <v>3941</v>
      </c>
      <c r="C190" s="460" t="s">
        <v>3942</v>
      </c>
      <c r="D190" s="465">
        <v>39813</v>
      </c>
      <c r="E190" s="534" t="s">
        <v>3943</v>
      </c>
      <c r="F190" s="464" t="s">
        <v>2346</v>
      </c>
      <c r="G190" s="464" t="s">
        <v>1610</v>
      </c>
      <c r="H190" s="455"/>
      <c r="I190" s="47">
        <v>2</v>
      </c>
    </row>
    <row r="191" spans="1:9" ht="24" x14ac:dyDescent="0.2">
      <c r="A191" s="522">
        <v>184</v>
      </c>
      <c r="B191" s="455" t="s">
        <v>3944</v>
      </c>
      <c r="C191" s="460" t="s">
        <v>3945</v>
      </c>
      <c r="D191" s="465" t="s">
        <v>3932</v>
      </c>
      <c r="E191" s="534" t="s">
        <v>3946</v>
      </c>
      <c r="F191" s="464" t="s">
        <v>2321</v>
      </c>
      <c r="G191" s="464" t="s">
        <v>1610</v>
      </c>
      <c r="H191" s="455"/>
      <c r="I191" s="47">
        <v>1</v>
      </c>
    </row>
    <row r="192" spans="1:9" ht="24" x14ac:dyDescent="0.2">
      <c r="A192" s="522">
        <v>185</v>
      </c>
      <c r="B192" s="455" t="s">
        <v>3947</v>
      </c>
      <c r="C192" s="460" t="s">
        <v>3863</v>
      </c>
      <c r="D192" s="465" t="s">
        <v>3932</v>
      </c>
      <c r="E192" s="534" t="s">
        <v>3948</v>
      </c>
      <c r="F192" s="464" t="s">
        <v>2321</v>
      </c>
      <c r="G192" s="464" t="s">
        <v>1610</v>
      </c>
      <c r="H192" s="455"/>
      <c r="I192" s="47">
        <v>1</v>
      </c>
    </row>
    <row r="193" spans="1:27" ht="24" x14ac:dyDescent="0.2">
      <c r="A193" s="522">
        <v>186</v>
      </c>
      <c r="B193" s="455" t="s">
        <v>3949</v>
      </c>
      <c r="C193" s="460" t="s">
        <v>3950</v>
      </c>
      <c r="D193" s="465" t="s">
        <v>3932</v>
      </c>
      <c r="E193" s="534" t="s">
        <v>3951</v>
      </c>
      <c r="F193" s="464" t="s">
        <v>2321</v>
      </c>
      <c r="G193" s="464" t="s">
        <v>1610</v>
      </c>
      <c r="H193" s="455"/>
      <c r="I193" s="47">
        <v>1</v>
      </c>
    </row>
    <row r="194" spans="1:27" ht="48" customHeight="1" x14ac:dyDescent="0.2">
      <c r="A194" s="522">
        <v>187</v>
      </c>
      <c r="B194" s="455" t="s">
        <v>3952</v>
      </c>
      <c r="C194" s="460" t="s">
        <v>3834</v>
      </c>
      <c r="D194" s="465">
        <v>40544</v>
      </c>
      <c r="E194" s="534" t="s">
        <v>3953</v>
      </c>
      <c r="F194" s="464" t="s">
        <v>2352</v>
      </c>
      <c r="G194" s="464" t="s">
        <v>1610</v>
      </c>
      <c r="H194" s="455"/>
      <c r="I194" s="47">
        <v>1</v>
      </c>
    </row>
    <row r="195" spans="1:27" ht="24" x14ac:dyDescent="0.2">
      <c r="A195" s="522">
        <v>188</v>
      </c>
      <c r="B195" s="455" t="s">
        <v>3954</v>
      </c>
      <c r="C195" s="460" t="s">
        <v>3955</v>
      </c>
      <c r="D195" s="465"/>
      <c r="E195" s="534" t="s">
        <v>3956</v>
      </c>
      <c r="F195" s="464" t="s">
        <v>2937</v>
      </c>
      <c r="G195" s="464" t="s">
        <v>1610</v>
      </c>
      <c r="H195" s="455"/>
      <c r="I195" s="47">
        <v>1</v>
      </c>
    </row>
    <row r="196" spans="1:27" ht="24" x14ac:dyDescent="0.2">
      <c r="A196" s="522">
        <v>189</v>
      </c>
      <c r="B196" s="455" t="s">
        <v>3957</v>
      </c>
      <c r="C196" s="460" t="s">
        <v>3958</v>
      </c>
      <c r="D196" s="465"/>
      <c r="E196" s="534" t="s">
        <v>3959</v>
      </c>
      <c r="F196" s="464" t="s">
        <v>2937</v>
      </c>
      <c r="G196" s="464" t="s">
        <v>1610</v>
      </c>
      <c r="H196" s="455"/>
      <c r="I196" s="47">
        <v>1</v>
      </c>
    </row>
    <row r="197" spans="1:27" ht="24" x14ac:dyDescent="0.2">
      <c r="A197" s="522">
        <v>190</v>
      </c>
      <c r="B197" s="455" t="s">
        <v>3960</v>
      </c>
      <c r="C197" s="460" t="s">
        <v>3961</v>
      </c>
      <c r="D197" s="465"/>
      <c r="E197" s="534" t="s">
        <v>3962</v>
      </c>
      <c r="F197" s="464" t="s">
        <v>2893</v>
      </c>
      <c r="G197" s="464" t="s">
        <v>1610</v>
      </c>
      <c r="H197" s="455"/>
      <c r="I197" s="47">
        <v>1</v>
      </c>
    </row>
    <row r="198" spans="1:27" ht="24" x14ac:dyDescent="0.2">
      <c r="A198" s="522">
        <v>191</v>
      </c>
      <c r="B198" s="455" t="s">
        <v>3963</v>
      </c>
      <c r="C198" s="460" t="s">
        <v>3964</v>
      </c>
      <c r="D198" s="462">
        <v>2008</v>
      </c>
      <c r="E198" s="534" t="s">
        <v>3965</v>
      </c>
      <c r="F198" s="464" t="s">
        <v>2893</v>
      </c>
      <c r="G198" s="464" t="s">
        <v>1610</v>
      </c>
      <c r="H198" s="455"/>
      <c r="I198" s="47">
        <v>1</v>
      </c>
    </row>
    <row r="199" spans="1:27" ht="24" x14ac:dyDescent="0.2">
      <c r="A199" s="522">
        <v>192</v>
      </c>
      <c r="B199" s="455" t="s">
        <v>3966</v>
      </c>
      <c r="C199" s="460" t="s">
        <v>3967</v>
      </c>
      <c r="D199" s="462" t="s">
        <v>3968</v>
      </c>
      <c r="E199" s="534" t="s">
        <v>3969</v>
      </c>
      <c r="F199" s="464" t="s">
        <v>2893</v>
      </c>
      <c r="G199" s="464" t="s">
        <v>1610</v>
      </c>
      <c r="H199" s="455"/>
      <c r="I199" s="47">
        <v>1</v>
      </c>
    </row>
    <row r="200" spans="1:27" ht="24" x14ac:dyDescent="0.2">
      <c r="A200" s="522">
        <v>193</v>
      </c>
      <c r="B200" s="455" t="s">
        <v>3970</v>
      </c>
      <c r="C200" s="460" t="s">
        <v>3967</v>
      </c>
      <c r="D200" s="462" t="s">
        <v>3968</v>
      </c>
      <c r="E200" s="534" t="s">
        <v>3971</v>
      </c>
      <c r="F200" s="464" t="s">
        <v>2937</v>
      </c>
      <c r="G200" s="464" t="s">
        <v>1610</v>
      </c>
      <c r="H200" s="455"/>
      <c r="I200" s="47">
        <v>1</v>
      </c>
    </row>
    <row r="201" spans="1:27" ht="24" x14ac:dyDescent="0.2">
      <c r="A201" s="522">
        <v>194</v>
      </c>
      <c r="B201" s="455" t="s">
        <v>3972</v>
      </c>
      <c r="C201" s="460" t="s">
        <v>3973</v>
      </c>
      <c r="D201" s="465"/>
      <c r="E201" s="534" t="s">
        <v>3974</v>
      </c>
      <c r="F201" s="464" t="s">
        <v>541</v>
      </c>
      <c r="G201" s="464" t="s">
        <v>797</v>
      </c>
      <c r="H201" s="455"/>
      <c r="I201" s="47">
        <v>1</v>
      </c>
    </row>
    <row r="202" spans="1:27" ht="24" x14ac:dyDescent="0.2">
      <c r="A202" s="522">
        <v>195</v>
      </c>
      <c r="B202" s="455" t="s">
        <v>3975</v>
      </c>
      <c r="C202" s="460" t="s">
        <v>3976</v>
      </c>
      <c r="D202" s="465"/>
      <c r="E202" s="534" t="s">
        <v>3977</v>
      </c>
      <c r="F202" s="464" t="s">
        <v>541</v>
      </c>
      <c r="G202" s="464" t="s">
        <v>797</v>
      </c>
      <c r="H202" s="455"/>
      <c r="I202" s="47">
        <v>1</v>
      </c>
    </row>
    <row r="203" spans="1:27" x14ac:dyDescent="0.2">
      <c r="A203" s="522">
        <v>196</v>
      </c>
      <c r="B203" s="455" t="s">
        <v>3978</v>
      </c>
      <c r="C203" s="55" t="s">
        <v>3979</v>
      </c>
      <c r="D203" s="465">
        <v>41244</v>
      </c>
      <c r="E203" s="534" t="s">
        <v>3980</v>
      </c>
      <c r="F203" s="464" t="s">
        <v>1478</v>
      </c>
      <c r="G203" s="455" t="s">
        <v>1366</v>
      </c>
      <c r="H203" s="464" t="s">
        <v>1456</v>
      </c>
      <c r="I203" s="47">
        <v>1</v>
      </c>
    </row>
    <row r="204" spans="1:27" s="532" customFormat="1" ht="24" x14ac:dyDescent="0.2">
      <c r="A204" s="522">
        <v>197</v>
      </c>
      <c r="B204" s="455" t="s">
        <v>3981</v>
      </c>
      <c r="C204" s="460" t="s">
        <v>3982</v>
      </c>
      <c r="D204" s="465" t="s">
        <v>3983</v>
      </c>
      <c r="E204" s="534" t="s">
        <v>3984</v>
      </c>
      <c r="F204" s="464" t="s">
        <v>962</v>
      </c>
      <c r="G204" s="464" t="s">
        <v>797</v>
      </c>
      <c r="H204" s="455"/>
      <c r="I204" s="47">
        <v>1</v>
      </c>
      <c r="J204" s="467"/>
      <c r="K204" s="467"/>
      <c r="L204" s="467"/>
      <c r="M204" s="467"/>
      <c r="N204" s="467"/>
      <c r="O204" s="467"/>
      <c r="P204" s="467"/>
      <c r="Q204" s="467"/>
      <c r="R204" s="467"/>
      <c r="S204" s="467"/>
      <c r="T204" s="467"/>
      <c r="U204" s="467"/>
      <c r="V204" s="467"/>
      <c r="W204" s="467"/>
      <c r="X204" s="467"/>
      <c r="Y204" s="467"/>
      <c r="Z204" s="467"/>
      <c r="AA204" s="467"/>
    </row>
    <row r="205" spans="1:27" ht="24" x14ac:dyDescent="0.2">
      <c r="A205" s="522">
        <v>198</v>
      </c>
      <c r="B205" s="429" t="s">
        <v>3985</v>
      </c>
      <c r="C205" s="481" t="s">
        <v>3986</v>
      </c>
      <c r="D205" s="194"/>
      <c r="E205" s="539" t="s">
        <v>3987</v>
      </c>
      <c r="F205" s="464" t="s">
        <v>659</v>
      </c>
      <c r="G205" s="464" t="s">
        <v>1610</v>
      </c>
      <c r="H205" s="455"/>
      <c r="I205" s="47">
        <v>1</v>
      </c>
    </row>
    <row r="206" spans="1:27" ht="24" x14ac:dyDescent="0.2">
      <c r="A206" s="522">
        <v>199</v>
      </c>
      <c r="B206" s="455" t="s">
        <v>3988</v>
      </c>
      <c r="C206" s="460" t="s">
        <v>3989</v>
      </c>
      <c r="D206" s="465"/>
      <c r="E206" s="534" t="s">
        <v>3990</v>
      </c>
      <c r="F206" s="464" t="s">
        <v>659</v>
      </c>
      <c r="G206" s="464" t="s">
        <v>1610</v>
      </c>
      <c r="H206" s="455"/>
      <c r="I206" s="47">
        <v>1</v>
      </c>
    </row>
    <row r="207" spans="1:27" ht="24" x14ac:dyDescent="0.2">
      <c r="A207" s="522">
        <v>200</v>
      </c>
      <c r="B207" s="455" t="s">
        <v>3991</v>
      </c>
      <c r="C207" s="460" t="s">
        <v>3992</v>
      </c>
      <c r="D207" s="465"/>
      <c r="E207" s="534" t="s">
        <v>3993</v>
      </c>
      <c r="F207" s="464" t="s">
        <v>659</v>
      </c>
      <c r="G207" s="464" t="s">
        <v>1610</v>
      </c>
      <c r="H207" s="455"/>
      <c r="I207" s="47">
        <v>1</v>
      </c>
    </row>
    <row r="208" spans="1:27" ht="60" customHeight="1" x14ac:dyDescent="0.2">
      <c r="A208" s="522">
        <v>201</v>
      </c>
      <c r="B208" s="455" t="s">
        <v>3994</v>
      </c>
      <c r="C208" s="460" t="s">
        <v>3834</v>
      </c>
      <c r="D208" s="465"/>
      <c r="E208" s="534" t="s">
        <v>3995</v>
      </c>
      <c r="F208" s="482" t="s">
        <v>1361</v>
      </c>
      <c r="G208" s="464" t="s">
        <v>1610</v>
      </c>
      <c r="H208" s="455"/>
      <c r="I208" s="47">
        <v>1</v>
      </c>
    </row>
    <row r="209" spans="1:9" ht="24" x14ac:dyDescent="0.2">
      <c r="A209" s="522">
        <v>202</v>
      </c>
      <c r="B209" s="455" t="s">
        <v>3996</v>
      </c>
      <c r="C209" s="460" t="s">
        <v>3997</v>
      </c>
      <c r="D209" s="465"/>
      <c r="E209" s="534" t="s">
        <v>3998</v>
      </c>
      <c r="F209" s="464" t="s">
        <v>659</v>
      </c>
      <c r="G209" s="464" t="s">
        <v>1610</v>
      </c>
      <c r="H209" s="455"/>
      <c r="I209" s="47">
        <v>1</v>
      </c>
    </row>
    <row r="210" spans="1:9" ht="24" x14ac:dyDescent="0.2">
      <c r="A210" s="522">
        <v>203</v>
      </c>
      <c r="B210" s="455" t="s">
        <v>3999</v>
      </c>
      <c r="C210" s="460" t="s">
        <v>4000</v>
      </c>
      <c r="D210" s="465"/>
      <c r="E210" s="534" t="s">
        <v>4001</v>
      </c>
      <c r="F210" s="464" t="s">
        <v>659</v>
      </c>
      <c r="G210" s="464" t="s">
        <v>1610</v>
      </c>
      <c r="H210" s="455"/>
      <c r="I210" s="47">
        <v>1</v>
      </c>
    </row>
    <row r="211" spans="1:9" ht="24" x14ac:dyDescent="0.2">
      <c r="A211" s="522">
        <v>204</v>
      </c>
      <c r="B211" s="455" t="s">
        <v>4002</v>
      </c>
      <c r="C211" s="460" t="s">
        <v>4003</v>
      </c>
      <c r="D211" s="465"/>
      <c r="E211" s="534" t="s">
        <v>4004</v>
      </c>
      <c r="F211" s="464" t="s">
        <v>659</v>
      </c>
      <c r="G211" s="464" t="s">
        <v>1610</v>
      </c>
      <c r="H211" s="455"/>
      <c r="I211" s="47">
        <v>1</v>
      </c>
    </row>
    <row r="212" spans="1:9" ht="24" x14ac:dyDescent="0.2">
      <c r="A212" s="522">
        <v>205</v>
      </c>
      <c r="B212" s="455" t="s">
        <v>4005</v>
      </c>
      <c r="C212" s="460" t="s">
        <v>4006</v>
      </c>
      <c r="D212" s="465"/>
      <c r="E212" s="534" t="s">
        <v>4007</v>
      </c>
      <c r="F212" s="464" t="s">
        <v>659</v>
      </c>
      <c r="G212" s="464" t="s">
        <v>1610</v>
      </c>
      <c r="H212" s="455"/>
      <c r="I212" s="47">
        <v>1</v>
      </c>
    </row>
    <row r="213" spans="1:9" ht="24" x14ac:dyDescent="0.2">
      <c r="A213" s="522">
        <v>206</v>
      </c>
      <c r="B213" s="455" t="s">
        <v>4008</v>
      </c>
      <c r="C213" s="460" t="s">
        <v>4009</v>
      </c>
      <c r="D213" s="465"/>
      <c r="E213" s="534" t="s">
        <v>4010</v>
      </c>
      <c r="F213" s="464" t="s">
        <v>659</v>
      </c>
      <c r="G213" s="464" t="s">
        <v>1610</v>
      </c>
      <c r="H213" s="455"/>
      <c r="I213" s="47">
        <v>1</v>
      </c>
    </row>
    <row r="214" spans="1:9" ht="24" x14ac:dyDescent="0.2">
      <c r="A214" s="522">
        <v>207</v>
      </c>
      <c r="B214" s="455" t="s">
        <v>4011</v>
      </c>
      <c r="C214" s="460" t="s">
        <v>4012</v>
      </c>
      <c r="D214" s="465"/>
      <c r="E214" s="534" t="s">
        <v>4013</v>
      </c>
      <c r="F214" s="482" t="s">
        <v>1361</v>
      </c>
      <c r="G214" s="464" t="s">
        <v>1610</v>
      </c>
      <c r="H214" s="455"/>
      <c r="I214" s="47">
        <v>1</v>
      </c>
    </row>
    <row r="215" spans="1:9" ht="24" x14ac:dyDescent="0.2">
      <c r="A215" s="522">
        <v>208</v>
      </c>
      <c r="B215" s="455" t="s">
        <v>4014</v>
      </c>
      <c r="C215" s="460" t="s">
        <v>4015</v>
      </c>
      <c r="D215" s="462"/>
      <c r="E215" s="534" t="s">
        <v>4016</v>
      </c>
      <c r="F215" s="464" t="s">
        <v>2336</v>
      </c>
      <c r="G215" s="464" t="s">
        <v>1610</v>
      </c>
      <c r="H215" s="455"/>
      <c r="I215" s="47">
        <v>1</v>
      </c>
    </row>
    <row r="216" spans="1:9" ht="24" x14ac:dyDescent="0.2">
      <c r="A216" s="522">
        <v>209</v>
      </c>
      <c r="B216" s="455" t="s">
        <v>4017</v>
      </c>
      <c r="C216" s="460" t="s">
        <v>4018</v>
      </c>
      <c r="D216" s="465">
        <v>40178</v>
      </c>
      <c r="E216" s="534" t="s">
        <v>4019</v>
      </c>
      <c r="F216" s="464" t="s">
        <v>2346</v>
      </c>
      <c r="G216" s="464" t="s">
        <v>1610</v>
      </c>
      <c r="H216" s="455"/>
      <c r="I216" s="47">
        <v>1</v>
      </c>
    </row>
    <row r="217" spans="1:9" ht="24" x14ac:dyDescent="0.2">
      <c r="A217" s="522">
        <v>210</v>
      </c>
      <c r="B217" s="455" t="s">
        <v>4020</v>
      </c>
      <c r="C217" s="460" t="s">
        <v>3860</v>
      </c>
      <c r="D217" s="465">
        <v>40148</v>
      </c>
      <c r="E217" s="534" t="s">
        <v>4021</v>
      </c>
      <c r="F217" s="464" t="s">
        <v>2352</v>
      </c>
      <c r="G217" s="464" t="s">
        <v>1610</v>
      </c>
      <c r="H217" s="455"/>
      <c r="I217" s="47">
        <v>1</v>
      </c>
    </row>
    <row r="218" spans="1:9" ht="24" x14ac:dyDescent="0.2">
      <c r="A218" s="522">
        <v>211</v>
      </c>
      <c r="B218" s="455" t="s">
        <v>4022</v>
      </c>
      <c r="C218" s="460" t="s">
        <v>3900</v>
      </c>
      <c r="D218" s="465">
        <v>40148</v>
      </c>
      <c r="E218" s="534" t="s">
        <v>4023</v>
      </c>
      <c r="F218" s="464" t="s">
        <v>2352</v>
      </c>
      <c r="G218" s="464" t="s">
        <v>1610</v>
      </c>
      <c r="H218" s="455"/>
      <c r="I218" s="471">
        <v>1</v>
      </c>
    </row>
    <row r="219" spans="1:9" ht="24" x14ac:dyDescent="0.2">
      <c r="A219" s="522">
        <v>212</v>
      </c>
      <c r="B219" s="455" t="s">
        <v>4024</v>
      </c>
      <c r="C219" s="460" t="s">
        <v>3857</v>
      </c>
      <c r="D219" s="465">
        <v>40148</v>
      </c>
      <c r="E219" s="534" t="s">
        <v>4025</v>
      </c>
      <c r="F219" s="464" t="s">
        <v>2352</v>
      </c>
      <c r="G219" s="464" t="s">
        <v>1610</v>
      </c>
      <c r="H219" s="455"/>
      <c r="I219" s="47">
        <v>1</v>
      </c>
    </row>
    <row r="220" spans="1:9" ht="24" x14ac:dyDescent="0.2">
      <c r="A220" s="522">
        <v>213</v>
      </c>
      <c r="B220" s="455" t="s">
        <v>4026</v>
      </c>
      <c r="C220" s="460" t="s">
        <v>4027</v>
      </c>
      <c r="D220" s="465">
        <v>40148</v>
      </c>
      <c r="E220" s="534" t="s">
        <v>4028</v>
      </c>
      <c r="F220" s="464" t="s">
        <v>2352</v>
      </c>
      <c r="G220" s="464" t="s">
        <v>1610</v>
      </c>
      <c r="H220" s="455"/>
      <c r="I220" s="471">
        <v>1</v>
      </c>
    </row>
    <row r="221" spans="1:9" ht="24" x14ac:dyDescent="0.2">
      <c r="A221" s="522">
        <v>214</v>
      </c>
      <c r="B221" s="455" t="s">
        <v>4029</v>
      </c>
      <c r="C221" s="460" t="s">
        <v>4030</v>
      </c>
      <c r="D221" s="465">
        <v>40148</v>
      </c>
      <c r="E221" s="534" t="s">
        <v>4031</v>
      </c>
      <c r="F221" s="464" t="s">
        <v>2352</v>
      </c>
      <c r="G221" s="464" t="s">
        <v>1610</v>
      </c>
      <c r="H221" s="455"/>
      <c r="I221" s="47">
        <v>2</v>
      </c>
    </row>
    <row r="222" spans="1:9" ht="24" x14ac:dyDescent="0.2">
      <c r="A222" s="522">
        <v>215</v>
      </c>
      <c r="B222" s="455" t="s">
        <v>4032</v>
      </c>
      <c r="C222" s="460" t="s">
        <v>3854</v>
      </c>
      <c r="D222" s="465">
        <v>40148</v>
      </c>
      <c r="E222" s="534" t="s">
        <v>4033</v>
      </c>
      <c r="F222" s="464" t="s">
        <v>2352</v>
      </c>
      <c r="G222" s="464" t="s">
        <v>1610</v>
      </c>
      <c r="H222" s="455"/>
      <c r="I222" s="47">
        <v>1</v>
      </c>
    </row>
    <row r="223" spans="1:9" ht="24" x14ac:dyDescent="0.2">
      <c r="A223" s="522">
        <v>216</v>
      </c>
      <c r="B223" s="455" t="s">
        <v>4034</v>
      </c>
      <c r="C223" s="460" t="s">
        <v>4035</v>
      </c>
      <c r="D223" s="465">
        <v>40148</v>
      </c>
      <c r="E223" s="534" t="s">
        <v>4036</v>
      </c>
      <c r="F223" s="464" t="s">
        <v>2352</v>
      </c>
      <c r="G223" s="464" t="s">
        <v>1610</v>
      </c>
      <c r="H223" s="455"/>
      <c r="I223" s="47">
        <v>1</v>
      </c>
    </row>
    <row r="224" spans="1:9" ht="24" x14ac:dyDescent="0.2">
      <c r="A224" s="522">
        <v>217</v>
      </c>
      <c r="B224" s="455" t="s">
        <v>4037</v>
      </c>
      <c r="C224" s="460" t="s">
        <v>4038</v>
      </c>
      <c r="D224" s="465">
        <v>40148</v>
      </c>
      <c r="E224" s="534" t="s">
        <v>4039</v>
      </c>
      <c r="F224" s="464" t="s">
        <v>2352</v>
      </c>
      <c r="G224" s="464" t="s">
        <v>1610</v>
      </c>
      <c r="H224" s="455"/>
      <c r="I224" s="47">
        <v>1</v>
      </c>
    </row>
    <row r="225" spans="1:9" ht="24" x14ac:dyDescent="0.2">
      <c r="A225" s="522">
        <v>218</v>
      </c>
      <c r="B225" s="455" t="s">
        <v>4040</v>
      </c>
      <c r="C225" s="460" t="s">
        <v>3882</v>
      </c>
      <c r="D225" s="465">
        <v>40148</v>
      </c>
      <c r="E225" s="534" t="s">
        <v>4041</v>
      </c>
      <c r="F225" s="464" t="s">
        <v>2352</v>
      </c>
      <c r="G225" s="464" t="s">
        <v>1610</v>
      </c>
      <c r="H225" s="455"/>
      <c r="I225" s="47">
        <v>1</v>
      </c>
    </row>
    <row r="226" spans="1:9" ht="24" x14ac:dyDescent="0.2">
      <c r="A226" s="522">
        <v>219</v>
      </c>
      <c r="B226" s="455" t="s">
        <v>4042</v>
      </c>
      <c r="C226" s="460" t="s">
        <v>4043</v>
      </c>
      <c r="D226" s="465">
        <v>40148</v>
      </c>
      <c r="E226" s="534" t="s">
        <v>4044</v>
      </c>
      <c r="F226" s="464" t="s">
        <v>2352</v>
      </c>
      <c r="G226" s="464" t="s">
        <v>1610</v>
      </c>
      <c r="H226" s="455"/>
      <c r="I226" s="47">
        <v>1</v>
      </c>
    </row>
    <row r="227" spans="1:9" ht="24" x14ac:dyDescent="0.2">
      <c r="A227" s="522">
        <v>220</v>
      </c>
      <c r="B227" s="455" t="s">
        <v>4045</v>
      </c>
      <c r="C227" s="460" t="s">
        <v>3945</v>
      </c>
      <c r="D227" s="465">
        <v>40148</v>
      </c>
      <c r="E227" s="534" t="s">
        <v>4046</v>
      </c>
      <c r="F227" s="464" t="s">
        <v>2352</v>
      </c>
      <c r="G227" s="464" t="s">
        <v>1610</v>
      </c>
      <c r="H227" s="455"/>
      <c r="I227" s="47">
        <v>1</v>
      </c>
    </row>
    <row r="228" spans="1:9" ht="24" x14ac:dyDescent="0.2">
      <c r="A228" s="522">
        <v>221</v>
      </c>
      <c r="B228" s="455" t="s">
        <v>4047</v>
      </c>
      <c r="C228" s="460" t="s">
        <v>3869</v>
      </c>
      <c r="D228" s="465">
        <v>40148</v>
      </c>
      <c r="E228" s="534" t="s">
        <v>4048</v>
      </c>
      <c r="F228" s="464" t="s">
        <v>2352</v>
      </c>
      <c r="G228" s="464" t="s">
        <v>1610</v>
      </c>
      <c r="H228" s="455"/>
      <c r="I228" s="47">
        <v>1</v>
      </c>
    </row>
    <row r="229" spans="1:9" ht="24" x14ac:dyDescent="0.2">
      <c r="A229" s="522">
        <v>222</v>
      </c>
      <c r="B229" s="455" t="s">
        <v>4049</v>
      </c>
      <c r="C229" s="460" t="s">
        <v>3866</v>
      </c>
      <c r="D229" s="465">
        <v>40148</v>
      </c>
      <c r="E229" s="534" t="s">
        <v>4050</v>
      </c>
      <c r="F229" s="464" t="s">
        <v>2352</v>
      </c>
      <c r="G229" s="464" t="s">
        <v>1610</v>
      </c>
      <c r="H229" s="455"/>
      <c r="I229" s="47">
        <v>1</v>
      </c>
    </row>
    <row r="230" spans="1:9" ht="24" x14ac:dyDescent="0.2">
      <c r="A230" s="522">
        <v>223</v>
      </c>
      <c r="B230" s="455" t="s">
        <v>4051</v>
      </c>
      <c r="C230" s="460" t="s">
        <v>4052</v>
      </c>
      <c r="D230" s="465">
        <v>40148</v>
      </c>
      <c r="E230" s="534" t="s">
        <v>4053</v>
      </c>
      <c r="F230" s="464" t="s">
        <v>2352</v>
      </c>
      <c r="G230" s="464" t="s">
        <v>1610</v>
      </c>
      <c r="H230" s="455"/>
      <c r="I230" s="47">
        <v>1</v>
      </c>
    </row>
    <row r="231" spans="1:9" ht="24" x14ac:dyDescent="0.2">
      <c r="A231" s="522">
        <v>224</v>
      </c>
      <c r="B231" s="455" t="s">
        <v>4054</v>
      </c>
      <c r="C231" s="460" t="s">
        <v>3917</v>
      </c>
      <c r="D231" s="465">
        <v>40148</v>
      </c>
      <c r="E231" s="534" t="s">
        <v>4055</v>
      </c>
      <c r="F231" s="464" t="s">
        <v>2352</v>
      </c>
      <c r="G231" s="464" t="s">
        <v>1610</v>
      </c>
      <c r="H231" s="455"/>
      <c r="I231" s="47">
        <v>1</v>
      </c>
    </row>
    <row r="232" spans="1:9" ht="24" x14ac:dyDescent="0.2">
      <c r="A232" s="522">
        <v>225</v>
      </c>
      <c r="B232" s="455" t="s">
        <v>4056</v>
      </c>
      <c r="C232" s="460" t="s">
        <v>4057</v>
      </c>
      <c r="D232" s="465">
        <v>40148</v>
      </c>
      <c r="E232" s="534" t="s">
        <v>4058</v>
      </c>
      <c r="F232" s="464" t="s">
        <v>2352</v>
      </c>
      <c r="G232" s="464" t="s">
        <v>1610</v>
      </c>
      <c r="H232" s="455"/>
      <c r="I232" s="47">
        <v>1</v>
      </c>
    </row>
    <row r="233" spans="1:9" ht="36" x14ac:dyDescent="0.2">
      <c r="A233" s="522">
        <v>226</v>
      </c>
      <c r="B233" s="455" t="s">
        <v>4059</v>
      </c>
      <c r="C233" s="463" t="s">
        <v>4060</v>
      </c>
      <c r="D233" s="465"/>
      <c r="E233" s="534"/>
      <c r="F233" s="464" t="s">
        <v>962</v>
      </c>
      <c r="G233" s="464" t="s">
        <v>797</v>
      </c>
      <c r="H233" s="464"/>
      <c r="I233" s="47">
        <v>1</v>
      </c>
    </row>
    <row r="234" spans="1:9" ht="24" x14ac:dyDescent="0.2">
      <c r="A234" s="522">
        <v>227</v>
      </c>
      <c r="B234" s="455" t="s">
        <v>4061</v>
      </c>
      <c r="C234" s="460" t="s">
        <v>3834</v>
      </c>
      <c r="D234" s="465"/>
      <c r="E234" s="534" t="s">
        <v>4062</v>
      </c>
      <c r="F234" s="464" t="s">
        <v>659</v>
      </c>
      <c r="G234" s="464" t="s">
        <v>1610</v>
      </c>
      <c r="H234" s="455"/>
      <c r="I234" s="47">
        <v>1</v>
      </c>
    </row>
    <row r="235" spans="1:9" ht="24" x14ac:dyDescent="0.2">
      <c r="A235" s="522">
        <v>228</v>
      </c>
      <c r="B235" s="455" t="s">
        <v>4063</v>
      </c>
      <c r="C235" s="460" t="s">
        <v>4064</v>
      </c>
      <c r="D235" s="50" t="s">
        <v>4065</v>
      </c>
      <c r="E235" s="534" t="s">
        <v>4066</v>
      </c>
      <c r="F235" s="464" t="s">
        <v>659</v>
      </c>
      <c r="G235" s="464" t="s">
        <v>1610</v>
      </c>
      <c r="H235" s="455"/>
      <c r="I235" s="471">
        <v>1</v>
      </c>
    </row>
    <row r="236" spans="1:9" ht="24" x14ac:dyDescent="0.2">
      <c r="A236" s="522">
        <v>229</v>
      </c>
      <c r="B236" s="455" t="s">
        <v>4067</v>
      </c>
      <c r="C236" s="460" t="s">
        <v>4064</v>
      </c>
      <c r="D236" s="50" t="s">
        <v>4065</v>
      </c>
      <c r="E236" s="534" t="s">
        <v>4068</v>
      </c>
      <c r="F236" s="464" t="s">
        <v>659</v>
      </c>
      <c r="G236" s="464" t="s">
        <v>1610</v>
      </c>
      <c r="H236" s="455"/>
      <c r="I236" s="471">
        <v>1</v>
      </c>
    </row>
    <row r="237" spans="1:9" ht="24" x14ac:dyDescent="0.2">
      <c r="A237" s="522">
        <v>230</v>
      </c>
      <c r="B237" s="455" t="s">
        <v>4069</v>
      </c>
      <c r="C237" s="460" t="s">
        <v>4070</v>
      </c>
      <c r="D237" s="465">
        <v>40057</v>
      </c>
      <c r="E237" s="534" t="s">
        <v>4071</v>
      </c>
      <c r="F237" s="464" t="s">
        <v>2346</v>
      </c>
      <c r="G237" s="464" t="s">
        <v>1610</v>
      </c>
      <c r="H237" s="455"/>
      <c r="I237" s="471">
        <v>3</v>
      </c>
    </row>
    <row r="238" spans="1:9" ht="24" x14ac:dyDescent="0.2">
      <c r="A238" s="522">
        <v>231</v>
      </c>
      <c r="B238" s="455" t="s">
        <v>4072</v>
      </c>
      <c r="C238" s="460" t="s">
        <v>4073</v>
      </c>
      <c r="D238" s="50">
        <v>2009</v>
      </c>
      <c r="E238" s="534" t="s">
        <v>4074</v>
      </c>
      <c r="F238" s="464" t="s">
        <v>2321</v>
      </c>
      <c r="G238" s="464" t="s">
        <v>1610</v>
      </c>
      <c r="H238" s="455"/>
      <c r="I238" s="471">
        <v>1</v>
      </c>
    </row>
    <row r="239" spans="1:9" ht="24" x14ac:dyDescent="0.2">
      <c r="A239" s="522">
        <v>232</v>
      </c>
      <c r="B239" s="455" t="s">
        <v>4075</v>
      </c>
      <c r="C239" s="460" t="s">
        <v>4076</v>
      </c>
      <c r="D239" s="50">
        <v>2009</v>
      </c>
      <c r="E239" s="534" t="s">
        <v>4077</v>
      </c>
      <c r="F239" s="464" t="s">
        <v>2321</v>
      </c>
      <c r="G239" s="464" t="s">
        <v>1610</v>
      </c>
      <c r="H239" s="455"/>
      <c r="I239" s="471">
        <v>1</v>
      </c>
    </row>
    <row r="240" spans="1:9" ht="24" x14ac:dyDescent="0.2">
      <c r="A240" s="522">
        <v>233</v>
      </c>
      <c r="B240" s="455" t="s">
        <v>4078</v>
      </c>
      <c r="C240" s="460" t="s">
        <v>4073</v>
      </c>
      <c r="D240" s="465">
        <v>40053</v>
      </c>
      <c r="E240" s="534" t="s">
        <v>4079</v>
      </c>
      <c r="F240" s="464" t="s">
        <v>2352</v>
      </c>
      <c r="G240" s="464" t="s">
        <v>1610</v>
      </c>
      <c r="H240" s="455"/>
      <c r="I240" s="471">
        <v>2</v>
      </c>
    </row>
    <row r="241" spans="1:9" ht="24" x14ac:dyDescent="0.2">
      <c r="A241" s="522">
        <v>234</v>
      </c>
      <c r="B241" s="455" t="s">
        <v>4080</v>
      </c>
      <c r="C241" s="460" t="s">
        <v>4081</v>
      </c>
      <c r="D241" s="465">
        <v>40053</v>
      </c>
      <c r="E241" s="534" t="s">
        <v>4082</v>
      </c>
      <c r="F241" s="464" t="s">
        <v>2352</v>
      </c>
      <c r="G241" s="464" t="s">
        <v>1610</v>
      </c>
      <c r="H241" s="455"/>
      <c r="I241" s="471">
        <v>1</v>
      </c>
    </row>
    <row r="242" spans="1:9" ht="24" x14ac:dyDescent="0.2">
      <c r="A242" s="522">
        <v>235</v>
      </c>
      <c r="B242" s="455" t="s">
        <v>4083</v>
      </c>
      <c r="C242" s="460" t="s">
        <v>4084</v>
      </c>
      <c r="D242" s="46">
        <v>40116</v>
      </c>
      <c r="E242" s="534" t="s">
        <v>4085</v>
      </c>
      <c r="F242" s="464" t="s">
        <v>2352</v>
      </c>
      <c r="G242" s="464" t="s">
        <v>1610</v>
      </c>
      <c r="H242" s="455"/>
      <c r="I242" s="471">
        <v>2</v>
      </c>
    </row>
    <row r="243" spans="1:9" ht="24" x14ac:dyDescent="0.2">
      <c r="A243" s="522">
        <v>236</v>
      </c>
      <c r="B243" s="455" t="s">
        <v>4086</v>
      </c>
      <c r="C243" s="460" t="s">
        <v>4087</v>
      </c>
      <c r="D243" s="46">
        <v>40057</v>
      </c>
      <c r="E243" s="519" t="s">
        <v>4088</v>
      </c>
      <c r="F243" s="464" t="s">
        <v>2340</v>
      </c>
      <c r="G243" s="464" t="s">
        <v>1610</v>
      </c>
      <c r="H243" s="455"/>
      <c r="I243" s="471">
        <v>2</v>
      </c>
    </row>
    <row r="244" spans="1:9" ht="24" x14ac:dyDescent="0.2">
      <c r="A244" s="522">
        <v>237</v>
      </c>
      <c r="B244" s="455" t="s">
        <v>4089</v>
      </c>
      <c r="C244" s="460" t="s">
        <v>4090</v>
      </c>
      <c r="D244" s="46">
        <v>40057</v>
      </c>
      <c r="E244" s="44" t="s">
        <v>4091</v>
      </c>
      <c r="F244" s="464" t="s">
        <v>2340</v>
      </c>
      <c r="G244" s="464" t="s">
        <v>1610</v>
      </c>
      <c r="H244" s="455"/>
      <c r="I244" s="471">
        <v>2</v>
      </c>
    </row>
    <row r="245" spans="1:9" ht="24" x14ac:dyDescent="0.2">
      <c r="A245" s="522">
        <v>238</v>
      </c>
      <c r="B245" s="455" t="s">
        <v>4092</v>
      </c>
      <c r="C245" s="460" t="s">
        <v>4093</v>
      </c>
      <c r="D245" s="46">
        <v>40057</v>
      </c>
      <c r="E245" s="44" t="s">
        <v>4094</v>
      </c>
      <c r="F245" s="464" t="s">
        <v>2340</v>
      </c>
      <c r="G245" s="464" t="s">
        <v>1610</v>
      </c>
      <c r="H245" s="455"/>
      <c r="I245" s="471">
        <v>2</v>
      </c>
    </row>
    <row r="246" spans="1:9" ht="24" x14ac:dyDescent="0.2">
      <c r="A246" s="522">
        <v>239</v>
      </c>
      <c r="B246" s="455" t="s">
        <v>4095</v>
      </c>
      <c r="C246" s="460" t="s">
        <v>4096</v>
      </c>
      <c r="D246" s="46">
        <v>40057</v>
      </c>
      <c r="E246" s="463" t="s">
        <v>4097</v>
      </c>
      <c r="F246" s="464" t="s">
        <v>2340</v>
      </c>
      <c r="G246" s="464" t="s">
        <v>1610</v>
      </c>
      <c r="H246" s="455"/>
      <c r="I246" s="471">
        <v>1</v>
      </c>
    </row>
    <row r="247" spans="1:9" ht="24" x14ac:dyDescent="0.2">
      <c r="A247" s="522">
        <v>240</v>
      </c>
      <c r="B247" s="455" t="s">
        <v>4098</v>
      </c>
      <c r="C247" s="460" t="s">
        <v>4099</v>
      </c>
      <c r="D247" s="46">
        <v>40057</v>
      </c>
      <c r="E247" s="44" t="s">
        <v>4100</v>
      </c>
      <c r="F247" s="464" t="s">
        <v>2340</v>
      </c>
      <c r="G247" s="464" t="s">
        <v>1610</v>
      </c>
      <c r="H247" s="455"/>
      <c r="I247" s="471">
        <v>1</v>
      </c>
    </row>
    <row r="248" spans="1:9" ht="24" x14ac:dyDescent="0.2">
      <c r="A248" s="522">
        <v>241</v>
      </c>
      <c r="B248" s="455" t="s">
        <v>4101</v>
      </c>
      <c r="C248" s="460" t="s">
        <v>4102</v>
      </c>
      <c r="D248" s="46">
        <v>40057</v>
      </c>
      <c r="E248" s="467" t="s">
        <v>4103</v>
      </c>
      <c r="F248" s="464" t="s">
        <v>2340</v>
      </c>
      <c r="G248" s="464" t="s">
        <v>1610</v>
      </c>
      <c r="H248" s="455"/>
      <c r="I248" s="471">
        <v>2</v>
      </c>
    </row>
    <row r="249" spans="1:9" ht="24" x14ac:dyDescent="0.2">
      <c r="A249" s="522">
        <v>242</v>
      </c>
      <c r="B249" s="455" t="s">
        <v>4104</v>
      </c>
      <c r="C249" s="460" t="s">
        <v>4105</v>
      </c>
      <c r="D249" s="46">
        <v>40057</v>
      </c>
      <c r="E249" s="463" t="s">
        <v>4106</v>
      </c>
      <c r="F249" s="464" t="s">
        <v>2340</v>
      </c>
      <c r="G249" s="464" t="s">
        <v>1610</v>
      </c>
      <c r="H249" s="455"/>
      <c r="I249" s="471">
        <v>1</v>
      </c>
    </row>
    <row r="250" spans="1:9" ht="24" x14ac:dyDescent="0.2">
      <c r="A250" s="522">
        <v>243</v>
      </c>
      <c r="B250" s="455" t="s">
        <v>4107</v>
      </c>
      <c r="C250" s="460" t="s">
        <v>4108</v>
      </c>
      <c r="D250" s="46">
        <v>40057</v>
      </c>
      <c r="E250" s="519" t="s">
        <v>4109</v>
      </c>
      <c r="F250" s="464" t="s">
        <v>2340</v>
      </c>
      <c r="G250" s="464" t="s">
        <v>1610</v>
      </c>
      <c r="H250" s="455"/>
      <c r="I250" s="471">
        <v>1</v>
      </c>
    </row>
    <row r="251" spans="1:9" ht="24" x14ac:dyDescent="0.2">
      <c r="A251" s="522">
        <v>244</v>
      </c>
      <c r="B251" s="455" t="s">
        <v>4110</v>
      </c>
      <c r="C251" s="460" t="s">
        <v>4111</v>
      </c>
      <c r="D251" s="46">
        <v>40057</v>
      </c>
      <c r="E251" s="460" t="s">
        <v>4112</v>
      </c>
      <c r="F251" s="464" t="s">
        <v>2340</v>
      </c>
      <c r="G251" s="464" t="s">
        <v>1610</v>
      </c>
      <c r="H251" s="455"/>
      <c r="I251" s="471">
        <v>1</v>
      </c>
    </row>
    <row r="252" spans="1:9" ht="24" x14ac:dyDescent="0.2">
      <c r="A252" s="522">
        <v>245</v>
      </c>
      <c r="B252" s="455" t="s">
        <v>4113</v>
      </c>
      <c r="C252" s="460" t="s">
        <v>4114</v>
      </c>
      <c r="D252" s="46">
        <v>40057</v>
      </c>
      <c r="E252" s="460" t="s">
        <v>4115</v>
      </c>
      <c r="F252" s="464" t="s">
        <v>2340</v>
      </c>
      <c r="G252" s="464" t="s">
        <v>1610</v>
      </c>
      <c r="H252" s="455"/>
      <c r="I252" s="471">
        <v>1</v>
      </c>
    </row>
    <row r="253" spans="1:9" ht="24" x14ac:dyDescent="0.2">
      <c r="A253" s="522">
        <v>246</v>
      </c>
      <c r="B253" s="455" t="s">
        <v>4116</v>
      </c>
      <c r="C253" s="460" t="s">
        <v>4117</v>
      </c>
      <c r="D253" s="46">
        <v>40116</v>
      </c>
      <c r="E253" s="44" t="s">
        <v>4118</v>
      </c>
      <c r="F253" s="464" t="s">
        <v>2340</v>
      </c>
      <c r="G253" s="464" t="s">
        <v>1610</v>
      </c>
      <c r="H253" s="455"/>
      <c r="I253" s="471">
        <v>1</v>
      </c>
    </row>
    <row r="254" spans="1:9" ht="24" x14ac:dyDescent="0.2">
      <c r="A254" s="522">
        <v>247</v>
      </c>
      <c r="B254" s="455" t="s">
        <v>4119</v>
      </c>
      <c r="C254" s="460" t="s">
        <v>4120</v>
      </c>
      <c r="D254" s="46">
        <v>40057</v>
      </c>
      <c r="E254" s="463" t="s">
        <v>4121</v>
      </c>
      <c r="F254" s="464" t="s">
        <v>2340</v>
      </c>
      <c r="G254" s="464" t="s">
        <v>1610</v>
      </c>
      <c r="H254" s="455"/>
      <c r="I254" s="471">
        <v>1</v>
      </c>
    </row>
    <row r="255" spans="1:9" ht="24" x14ac:dyDescent="0.2">
      <c r="A255" s="522">
        <v>248</v>
      </c>
      <c r="B255" s="455" t="s">
        <v>4122</v>
      </c>
      <c r="C255" s="460" t="s">
        <v>3831</v>
      </c>
      <c r="D255" s="46">
        <v>40057</v>
      </c>
      <c r="E255" s="463" t="s">
        <v>4123</v>
      </c>
      <c r="F255" s="464" t="s">
        <v>2340</v>
      </c>
      <c r="G255" s="464" t="s">
        <v>1610</v>
      </c>
      <c r="H255" s="455"/>
      <c r="I255" s="471">
        <v>1</v>
      </c>
    </row>
    <row r="256" spans="1:9" ht="24" x14ac:dyDescent="0.2">
      <c r="A256" s="522">
        <v>249</v>
      </c>
      <c r="B256" s="455" t="s">
        <v>4124</v>
      </c>
      <c r="C256" s="460" t="s">
        <v>4125</v>
      </c>
      <c r="D256" s="46">
        <v>40057</v>
      </c>
      <c r="E256" s="534" t="s">
        <v>4126</v>
      </c>
      <c r="F256" s="464" t="s">
        <v>2340</v>
      </c>
      <c r="G256" s="464" t="s">
        <v>1610</v>
      </c>
      <c r="H256" s="455"/>
      <c r="I256" s="471">
        <v>1</v>
      </c>
    </row>
    <row r="257" spans="1:9" ht="24" x14ac:dyDescent="0.2">
      <c r="A257" s="522">
        <v>250</v>
      </c>
      <c r="B257" s="455" t="s">
        <v>4127</v>
      </c>
      <c r="C257" s="460" t="s">
        <v>4128</v>
      </c>
      <c r="D257" s="46">
        <v>40057</v>
      </c>
      <c r="E257" s="44" t="s">
        <v>4129</v>
      </c>
      <c r="F257" s="464" t="s">
        <v>2340</v>
      </c>
      <c r="G257" s="464" t="s">
        <v>1610</v>
      </c>
      <c r="H257" s="455"/>
      <c r="I257" s="471">
        <v>1</v>
      </c>
    </row>
    <row r="258" spans="1:9" ht="24" x14ac:dyDescent="0.2">
      <c r="A258" s="522">
        <v>251</v>
      </c>
      <c r="B258" s="455" t="s">
        <v>4130</v>
      </c>
      <c r="C258" s="460" t="s">
        <v>3854</v>
      </c>
      <c r="D258" s="46">
        <v>40057</v>
      </c>
      <c r="E258" s="44" t="s">
        <v>4131</v>
      </c>
      <c r="F258" s="464" t="s">
        <v>2340</v>
      </c>
      <c r="G258" s="464" t="s">
        <v>1610</v>
      </c>
      <c r="H258" s="455"/>
      <c r="I258" s="471">
        <v>1</v>
      </c>
    </row>
    <row r="259" spans="1:9" ht="24" x14ac:dyDescent="0.2">
      <c r="A259" s="522">
        <v>252</v>
      </c>
      <c r="B259" s="455" t="s">
        <v>4132</v>
      </c>
      <c r="C259" s="460" t="s">
        <v>4133</v>
      </c>
      <c r="D259" s="46">
        <v>40057</v>
      </c>
      <c r="E259" s="44" t="s">
        <v>4134</v>
      </c>
      <c r="F259" s="464" t="s">
        <v>2340</v>
      </c>
      <c r="G259" s="464" t="s">
        <v>1610</v>
      </c>
      <c r="H259" s="455"/>
      <c r="I259" s="471">
        <v>1</v>
      </c>
    </row>
    <row r="260" spans="1:9" ht="24" x14ac:dyDescent="0.2">
      <c r="A260" s="522">
        <v>253</v>
      </c>
      <c r="B260" s="455" t="s">
        <v>4135</v>
      </c>
      <c r="C260" s="460" t="s">
        <v>4136</v>
      </c>
      <c r="D260" s="46">
        <v>40057</v>
      </c>
      <c r="E260" s="44" t="s">
        <v>4137</v>
      </c>
      <c r="F260" s="464" t="s">
        <v>2340</v>
      </c>
      <c r="G260" s="464" t="s">
        <v>1610</v>
      </c>
      <c r="H260" s="455"/>
      <c r="I260" s="471">
        <v>1</v>
      </c>
    </row>
    <row r="261" spans="1:9" ht="24" x14ac:dyDescent="0.2">
      <c r="A261" s="522">
        <v>254</v>
      </c>
      <c r="B261" s="455" t="s">
        <v>4138</v>
      </c>
      <c r="C261" s="460" t="s">
        <v>4139</v>
      </c>
      <c r="D261" s="46">
        <v>40057</v>
      </c>
      <c r="E261" s="534" t="s">
        <v>4140</v>
      </c>
      <c r="F261" s="464" t="s">
        <v>2340</v>
      </c>
      <c r="G261" s="464" t="s">
        <v>1610</v>
      </c>
      <c r="H261" s="455"/>
      <c r="I261" s="471">
        <v>1</v>
      </c>
    </row>
    <row r="262" spans="1:9" ht="24" x14ac:dyDescent="0.2">
      <c r="A262" s="522">
        <v>255</v>
      </c>
      <c r="B262" s="455" t="s">
        <v>4141</v>
      </c>
      <c r="C262" s="460" t="s">
        <v>3834</v>
      </c>
      <c r="D262" s="46">
        <v>40178</v>
      </c>
      <c r="E262" s="534" t="s">
        <v>4142</v>
      </c>
      <c r="F262" s="464" t="s">
        <v>2340</v>
      </c>
      <c r="G262" s="464" t="s">
        <v>1610</v>
      </c>
      <c r="H262" s="455"/>
      <c r="I262" s="471">
        <v>1</v>
      </c>
    </row>
    <row r="263" spans="1:9" ht="48" customHeight="1" x14ac:dyDescent="0.2">
      <c r="A263" s="522">
        <v>256</v>
      </c>
      <c r="B263" s="455" t="s">
        <v>4143</v>
      </c>
      <c r="C263" s="460" t="s">
        <v>4144</v>
      </c>
      <c r="D263" s="46">
        <v>40057</v>
      </c>
      <c r="E263" s="44" t="s">
        <v>4145</v>
      </c>
      <c r="F263" s="464" t="s">
        <v>2352</v>
      </c>
      <c r="G263" s="464" t="s">
        <v>1610</v>
      </c>
      <c r="H263" s="455"/>
      <c r="I263" s="471">
        <v>1</v>
      </c>
    </row>
    <row r="264" spans="1:9" ht="48" customHeight="1" x14ac:dyDescent="0.2">
      <c r="A264" s="522">
        <v>257</v>
      </c>
      <c r="B264" s="455" t="s">
        <v>4146</v>
      </c>
      <c r="C264" s="460" t="s">
        <v>4144</v>
      </c>
      <c r="D264" s="46">
        <v>40422</v>
      </c>
      <c r="E264" s="44" t="s">
        <v>4147</v>
      </c>
      <c r="F264" s="464" t="s">
        <v>2346</v>
      </c>
      <c r="G264" s="464" t="s">
        <v>1610</v>
      </c>
      <c r="H264" s="455"/>
      <c r="I264" s="471">
        <v>1</v>
      </c>
    </row>
    <row r="265" spans="1:9" ht="48" customHeight="1" x14ac:dyDescent="0.2">
      <c r="A265" s="522">
        <v>258</v>
      </c>
      <c r="B265" s="455" t="s">
        <v>4148</v>
      </c>
      <c r="C265" s="460" t="s">
        <v>4149</v>
      </c>
      <c r="D265" s="46">
        <v>40422</v>
      </c>
      <c r="E265" s="44" t="s">
        <v>4150</v>
      </c>
      <c r="F265" s="464" t="s">
        <v>2346</v>
      </c>
      <c r="G265" s="464" t="s">
        <v>1610</v>
      </c>
      <c r="H265" s="455"/>
      <c r="I265" s="471">
        <v>1</v>
      </c>
    </row>
    <row r="266" spans="1:9" ht="24" x14ac:dyDescent="0.2">
      <c r="A266" s="522">
        <v>259</v>
      </c>
      <c r="B266" s="455" t="s">
        <v>4151</v>
      </c>
      <c r="C266" s="460" t="s">
        <v>4152</v>
      </c>
      <c r="D266" s="46">
        <v>40422</v>
      </c>
      <c r="E266" s="44" t="s">
        <v>4153</v>
      </c>
      <c r="F266" s="464" t="s">
        <v>2346</v>
      </c>
      <c r="G266" s="464" t="s">
        <v>1610</v>
      </c>
      <c r="H266" s="455"/>
      <c r="I266" s="471">
        <v>1</v>
      </c>
    </row>
    <row r="267" spans="1:9" ht="48" customHeight="1" x14ac:dyDescent="0.2">
      <c r="A267" s="522">
        <v>260</v>
      </c>
      <c r="B267" s="455" t="s">
        <v>4154</v>
      </c>
      <c r="C267" s="460" t="s">
        <v>4149</v>
      </c>
      <c r="D267" s="46">
        <v>40422</v>
      </c>
      <c r="E267" s="534" t="s">
        <v>4155</v>
      </c>
      <c r="F267" s="464" t="s">
        <v>2321</v>
      </c>
      <c r="G267" s="464" t="s">
        <v>1610</v>
      </c>
      <c r="H267" s="455"/>
      <c r="I267" s="471">
        <v>1</v>
      </c>
    </row>
    <row r="268" spans="1:9" ht="48" customHeight="1" x14ac:dyDescent="0.2">
      <c r="A268" s="522">
        <v>261</v>
      </c>
      <c r="B268" s="455" t="s">
        <v>4156</v>
      </c>
      <c r="C268" s="460" t="s">
        <v>4157</v>
      </c>
      <c r="D268" s="46">
        <v>40422</v>
      </c>
      <c r="E268" s="534" t="s">
        <v>4158</v>
      </c>
      <c r="F268" s="464" t="s">
        <v>2321</v>
      </c>
      <c r="G268" s="464" t="s">
        <v>1610</v>
      </c>
      <c r="H268" s="455"/>
      <c r="I268" s="471">
        <v>1</v>
      </c>
    </row>
    <row r="269" spans="1:9" ht="48" customHeight="1" x14ac:dyDescent="0.2">
      <c r="A269" s="522">
        <v>262</v>
      </c>
      <c r="B269" s="455" t="s">
        <v>4159</v>
      </c>
      <c r="C269" s="460" t="s">
        <v>4157</v>
      </c>
      <c r="D269" s="46">
        <v>40422</v>
      </c>
      <c r="E269" s="44" t="s">
        <v>4160</v>
      </c>
      <c r="F269" s="464" t="s">
        <v>4161</v>
      </c>
      <c r="G269" s="464" t="s">
        <v>1610</v>
      </c>
      <c r="H269" s="455"/>
      <c r="I269" s="471">
        <v>1</v>
      </c>
    </row>
    <row r="270" spans="1:9" ht="24" x14ac:dyDescent="0.2">
      <c r="A270" s="522">
        <v>263</v>
      </c>
      <c r="B270" s="455" t="s">
        <v>4162</v>
      </c>
      <c r="C270" s="460" t="s">
        <v>4163</v>
      </c>
      <c r="D270" s="46">
        <v>40422</v>
      </c>
      <c r="E270" s="44" t="s">
        <v>4164</v>
      </c>
      <c r="F270" s="464" t="s">
        <v>2338</v>
      </c>
      <c r="G270" s="464" t="s">
        <v>1610</v>
      </c>
      <c r="H270" s="455"/>
      <c r="I270" s="471">
        <v>1</v>
      </c>
    </row>
    <row r="271" spans="1:9" ht="24" x14ac:dyDescent="0.2">
      <c r="A271" s="522">
        <v>264</v>
      </c>
      <c r="B271" s="455" t="s">
        <v>4165</v>
      </c>
      <c r="C271" s="460" t="s">
        <v>3834</v>
      </c>
      <c r="D271" s="46">
        <v>40178</v>
      </c>
      <c r="E271" s="44" t="s">
        <v>4166</v>
      </c>
      <c r="F271" s="464" t="s">
        <v>2342</v>
      </c>
      <c r="G271" s="464" t="s">
        <v>1610</v>
      </c>
      <c r="H271" s="455"/>
      <c r="I271" s="471">
        <v>1</v>
      </c>
    </row>
    <row r="272" spans="1:9" ht="24" x14ac:dyDescent="0.2">
      <c r="A272" s="522">
        <v>265</v>
      </c>
      <c r="B272" s="455" t="s">
        <v>4167</v>
      </c>
      <c r="C272" s="460" t="s">
        <v>4168</v>
      </c>
      <c r="D272" s="46">
        <v>40543</v>
      </c>
      <c r="E272" s="44" t="s">
        <v>4082</v>
      </c>
      <c r="F272" s="464" t="s">
        <v>2346</v>
      </c>
      <c r="G272" s="464" t="s">
        <v>1610</v>
      </c>
      <c r="H272" s="455"/>
      <c r="I272" s="471">
        <v>1</v>
      </c>
    </row>
    <row r="273" spans="1:9" ht="24" x14ac:dyDescent="0.2">
      <c r="A273" s="522">
        <v>266</v>
      </c>
      <c r="B273" s="455" t="s">
        <v>4169</v>
      </c>
      <c r="C273" s="460" t="s">
        <v>3834</v>
      </c>
      <c r="D273" s="46">
        <v>40482</v>
      </c>
      <c r="E273" s="44" t="s">
        <v>4170</v>
      </c>
      <c r="F273" s="464" t="s">
        <v>2338</v>
      </c>
      <c r="G273" s="464" t="s">
        <v>1610</v>
      </c>
      <c r="H273" s="455"/>
      <c r="I273" s="471">
        <v>1</v>
      </c>
    </row>
    <row r="274" spans="1:9" ht="24" x14ac:dyDescent="0.2">
      <c r="A274" s="522">
        <v>267</v>
      </c>
      <c r="B274" s="455" t="s">
        <v>4171</v>
      </c>
      <c r="C274" s="460" t="s">
        <v>3834</v>
      </c>
      <c r="D274" s="46">
        <v>40482</v>
      </c>
      <c r="E274" s="44" t="s">
        <v>4172</v>
      </c>
      <c r="F274" s="464" t="s">
        <v>4161</v>
      </c>
      <c r="G274" s="464" t="s">
        <v>1610</v>
      </c>
      <c r="H274" s="455"/>
      <c r="I274" s="471">
        <v>1</v>
      </c>
    </row>
    <row r="275" spans="1:9" ht="48" x14ac:dyDescent="0.2">
      <c r="A275" s="522">
        <v>268</v>
      </c>
      <c r="B275" s="455" t="s">
        <v>4173</v>
      </c>
      <c r="C275" s="460" t="s">
        <v>4084</v>
      </c>
      <c r="D275" s="46">
        <v>40389</v>
      </c>
      <c r="E275" s="44" t="s">
        <v>4174</v>
      </c>
      <c r="F275" s="464" t="s">
        <v>4175</v>
      </c>
      <c r="G275" s="464" t="s">
        <v>1610</v>
      </c>
      <c r="H275" s="455"/>
      <c r="I275" s="471">
        <v>2</v>
      </c>
    </row>
    <row r="276" spans="1:9" ht="48" x14ac:dyDescent="0.2">
      <c r="A276" s="522">
        <v>269</v>
      </c>
      <c r="B276" s="455" t="s">
        <v>4176</v>
      </c>
      <c r="C276" s="460" t="s">
        <v>4084</v>
      </c>
      <c r="D276" s="46">
        <v>40389</v>
      </c>
      <c r="E276" s="44" t="s">
        <v>4177</v>
      </c>
      <c r="F276" s="464" t="s">
        <v>4175</v>
      </c>
      <c r="G276" s="464" t="s">
        <v>1610</v>
      </c>
      <c r="H276" s="455"/>
      <c r="I276" s="471">
        <v>1</v>
      </c>
    </row>
    <row r="277" spans="1:9" ht="24" x14ac:dyDescent="0.2">
      <c r="A277" s="522">
        <v>270</v>
      </c>
      <c r="B277" s="455" t="s">
        <v>4178</v>
      </c>
      <c r="C277" s="460" t="s">
        <v>4179</v>
      </c>
      <c r="D277" s="46">
        <v>40543</v>
      </c>
      <c r="E277" s="534" t="s">
        <v>4180</v>
      </c>
      <c r="F277" s="464" t="s">
        <v>2321</v>
      </c>
      <c r="G277" s="464" t="s">
        <v>1610</v>
      </c>
      <c r="H277" s="455"/>
      <c r="I277" s="471">
        <v>2</v>
      </c>
    </row>
    <row r="278" spans="1:9" ht="24" x14ac:dyDescent="0.2">
      <c r="A278" s="522">
        <v>271</v>
      </c>
      <c r="B278" s="455" t="s">
        <v>4181</v>
      </c>
      <c r="C278" s="460" t="s">
        <v>3834</v>
      </c>
      <c r="D278" s="46">
        <v>40482</v>
      </c>
      <c r="E278" s="44" t="s">
        <v>4172</v>
      </c>
      <c r="F278" s="464" t="s">
        <v>4182</v>
      </c>
      <c r="G278" s="464" t="s">
        <v>1610</v>
      </c>
      <c r="H278" s="455"/>
      <c r="I278" s="471">
        <v>1</v>
      </c>
    </row>
    <row r="279" spans="1:9" ht="24" x14ac:dyDescent="0.2">
      <c r="A279" s="522">
        <v>272</v>
      </c>
      <c r="B279" s="455" t="s">
        <v>4183</v>
      </c>
      <c r="C279" s="460" t="s">
        <v>3834</v>
      </c>
      <c r="D279" s="46"/>
      <c r="E279" s="44" t="s">
        <v>4184</v>
      </c>
      <c r="F279" s="464" t="s">
        <v>659</v>
      </c>
      <c r="G279" s="464" t="s">
        <v>1610</v>
      </c>
      <c r="H279" s="455"/>
      <c r="I279" s="471">
        <v>1</v>
      </c>
    </row>
    <row r="280" spans="1:9" ht="24" x14ac:dyDescent="0.2">
      <c r="A280" s="522">
        <v>273</v>
      </c>
      <c r="B280" s="455" t="s">
        <v>4185</v>
      </c>
      <c r="C280" s="460" t="s">
        <v>4186</v>
      </c>
      <c r="D280" s="46"/>
      <c r="E280" s="44" t="s">
        <v>4187</v>
      </c>
      <c r="F280" s="482" t="s">
        <v>1361</v>
      </c>
      <c r="G280" s="464" t="s">
        <v>1610</v>
      </c>
      <c r="H280" s="455"/>
      <c r="I280" s="471">
        <v>1</v>
      </c>
    </row>
    <row r="281" spans="1:9" ht="24" x14ac:dyDescent="0.2">
      <c r="A281" s="522">
        <v>274</v>
      </c>
      <c r="B281" s="455" t="s">
        <v>4188</v>
      </c>
      <c r="C281" s="460" t="s">
        <v>4189</v>
      </c>
      <c r="D281" s="46"/>
      <c r="E281" s="44" t="s">
        <v>4190</v>
      </c>
      <c r="F281" s="482" t="s">
        <v>1361</v>
      </c>
      <c r="G281" s="464" t="s">
        <v>1610</v>
      </c>
      <c r="H281" s="455"/>
      <c r="I281" s="471">
        <v>1</v>
      </c>
    </row>
    <row r="282" spans="1:9" ht="24" x14ac:dyDescent="0.2">
      <c r="A282" s="522">
        <v>275</v>
      </c>
      <c r="B282" s="455" t="s">
        <v>4191</v>
      </c>
      <c r="C282" s="460" t="s">
        <v>3942</v>
      </c>
      <c r="D282" s="465" t="s">
        <v>3932</v>
      </c>
      <c r="E282" s="44" t="s">
        <v>4192</v>
      </c>
      <c r="F282" s="464" t="s">
        <v>2321</v>
      </c>
      <c r="G282" s="464" t="s">
        <v>1610</v>
      </c>
      <c r="H282" s="455"/>
      <c r="I282" s="47">
        <v>2</v>
      </c>
    </row>
    <row r="283" spans="1:9" ht="24" x14ac:dyDescent="0.2">
      <c r="A283" s="522">
        <v>276</v>
      </c>
      <c r="B283" s="455" t="s">
        <v>4193</v>
      </c>
      <c r="C283" s="460" t="s">
        <v>4194</v>
      </c>
      <c r="D283" s="465">
        <v>39106</v>
      </c>
      <c r="E283" s="463" t="s">
        <v>4195</v>
      </c>
      <c r="F283" s="464" t="s">
        <v>2352</v>
      </c>
      <c r="G283" s="464" t="s">
        <v>1610</v>
      </c>
      <c r="H283" s="455"/>
      <c r="I283" s="47">
        <v>2</v>
      </c>
    </row>
    <row r="284" spans="1:9" ht="60" customHeight="1" x14ac:dyDescent="0.2">
      <c r="A284" s="522">
        <v>277</v>
      </c>
      <c r="B284" s="455" t="s">
        <v>4196</v>
      </c>
      <c r="C284" s="460" t="s">
        <v>4197</v>
      </c>
      <c r="D284" s="465">
        <v>39812</v>
      </c>
      <c r="E284" s="44" t="s">
        <v>4198</v>
      </c>
      <c r="F284" s="464" t="s">
        <v>2352</v>
      </c>
      <c r="G284" s="464" t="s">
        <v>1610</v>
      </c>
      <c r="H284" s="455"/>
      <c r="I284" s="47">
        <v>1</v>
      </c>
    </row>
    <row r="285" spans="1:9" ht="24" x14ac:dyDescent="0.2">
      <c r="A285" s="522">
        <v>278</v>
      </c>
      <c r="B285" s="455" t="s">
        <v>4199</v>
      </c>
      <c r="C285" s="460" t="s">
        <v>4200</v>
      </c>
      <c r="D285" s="465">
        <v>39813</v>
      </c>
      <c r="E285" s="44" t="s">
        <v>4201</v>
      </c>
      <c r="F285" s="464" t="s">
        <v>4161</v>
      </c>
      <c r="G285" s="464" t="s">
        <v>1610</v>
      </c>
      <c r="H285" s="455"/>
      <c r="I285" s="47">
        <v>1</v>
      </c>
    </row>
    <row r="286" spans="1:9" ht="24" x14ac:dyDescent="0.2">
      <c r="A286" s="522">
        <v>279</v>
      </c>
      <c r="B286" s="455" t="s">
        <v>4202</v>
      </c>
      <c r="C286" s="460" t="s">
        <v>4200</v>
      </c>
      <c r="D286" s="46">
        <v>39813</v>
      </c>
      <c r="E286" s="44" t="s">
        <v>4203</v>
      </c>
      <c r="F286" s="464" t="s">
        <v>2342</v>
      </c>
      <c r="G286" s="464" t="s">
        <v>1610</v>
      </c>
      <c r="H286" s="455"/>
      <c r="I286" s="47">
        <v>1</v>
      </c>
    </row>
    <row r="287" spans="1:9" ht="24" x14ac:dyDescent="0.2">
      <c r="A287" s="522">
        <v>280</v>
      </c>
      <c r="B287" s="455" t="s">
        <v>4204</v>
      </c>
      <c r="C287" s="460" t="s">
        <v>4205</v>
      </c>
      <c r="D287" s="465"/>
      <c r="E287" s="44"/>
      <c r="F287" s="464" t="s">
        <v>740</v>
      </c>
      <c r="G287" s="464" t="s">
        <v>1610</v>
      </c>
      <c r="H287" s="455"/>
      <c r="I287" s="47">
        <v>2</v>
      </c>
    </row>
    <row r="288" spans="1:9" ht="24" x14ac:dyDescent="0.2">
      <c r="A288" s="522">
        <v>281</v>
      </c>
      <c r="B288" s="455" t="s">
        <v>4206</v>
      </c>
      <c r="C288" s="460" t="s">
        <v>4205</v>
      </c>
      <c r="D288" s="465"/>
      <c r="E288" s="44"/>
      <c r="F288" s="464" t="s">
        <v>740</v>
      </c>
      <c r="G288" s="464" t="s">
        <v>1610</v>
      </c>
      <c r="H288" s="455"/>
      <c r="I288" s="47">
        <v>3</v>
      </c>
    </row>
    <row r="289" spans="1:9" ht="24" x14ac:dyDescent="0.2">
      <c r="A289" s="522">
        <v>282</v>
      </c>
      <c r="B289" s="455" t="s">
        <v>4207</v>
      </c>
      <c r="C289" s="460" t="s">
        <v>4208</v>
      </c>
      <c r="D289" s="462"/>
      <c r="E289" s="44" t="s">
        <v>4209</v>
      </c>
      <c r="F289" s="464" t="s">
        <v>2893</v>
      </c>
      <c r="G289" s="464" t="s">
        <v>1610</v>
      </c>
      <c r="H289" s="455"/>
      <c r="I289" s="47">
        <v>1</v>
      </c>
    </row>
    <row r="290" spans="1:9" ht="24" x14ac:dyDescent="0.2">
      <c r="A290" s="522">
        <v>283</v>
      </c>
      <c r="B290" s="455" t="s">
        <v>4210</v>
      </c>
      <c r="C290" s="460" t="s">
        <v>4211</v>
      </c>
      <c r="D290" s="465"/>
      <c r="E290" s="44" t="s">
        <v>4212</v>
      </c>
      <c r="F290" s="464" t="s">
        <v>2937</v>
      </c>
      <c r="G290" s="464" t="s">
        <v>1610</v>
      </c>
      <c r="H290" s="455"/>
      <c r="I290" s="47">
        <v>1</v>
      </c>
    </row>
    <row r="291" spans="1:9" ht="72" x14ac:dyDescent="0.2">
      <c r="A291" s="522">
        <v>284</v>
      </c>
      <c r="B291" s="455" t="s">
        <v>4213</v>
      </c>
      <c r="C291" s="463" t="s">
        <v>4214</v>
      </c>
      <c r="D291" s="465"/>
      <c r="E291" s="463" t="s">
        <v>4215</v>
      </c>
      <c r="F291" s="473" t="s">
        <v>4216</v>
      </c>
      <c r="G291" s="464" t="s">
        <v>4217</v>
      </c>
      <c r="H291" s="464" t="s">
        <v>1456</v>
      </c>
      <c r="I291" s="47">
        <v>1</v>
      </c>
    </row>
    <row r="292" spans="1:9" ht="24" x14ac:dyDescent="0.2">
      <c r="A292" s="522">
        <v>285</v>
      </c>
      <c r="B292" s="455" t="s">
        <v>4218</v>
      </c>
      <c r="C292" s="463" t="s">
        <v>4219</v>
      </c>
      <c r="D292" s="455">
        <v>2011</v>
      </c>
      <c r="E292" s="463" t="s">
        <v>4220</v>
      </c>
      <c r="G292" s="464" t="s">
        <v>1057</v>
      </c>
      <c r="H292" s="464" t="s">
        <v>1456</v>
      </c>
      <c r="I292" s="47">
        <v>1</v>
      </c>
    </row>
    <row r="293" spans="1:9" ht="48" x14ac:dyDescent="0.2">
      <c r="A293" s="522">
        <v>286</v>
      </c>
      <c r="B293" s="455" t="s">
        <v>4221</v>
      </c>
      <c r="C293" s="460" t="s">
        <v>4222</v>
      </c>
      <c r="D293" s="465"/>
      <c r="E293" s="44" t="s">
        <v>4223</v>
      </c>
      <c r="F293" s="464" t="s">
        <v>4175</v>
      </c>
      <c r="G293" s="464" t="s">
        <v>1610</v>
      </c>
      <c r="H293" s="464"/>
      <c r="I293" s="47">
        <v>1</v>
      </c>
    </row>
    <row r="294" spans="1:9" ht="24" x14ac:dyDescent="0.2">
      <c r="A294" s="522">
        <v>287</v>
      </c>
      <c r="B294" s="455" t="s">
        <v>4224</v>
      </c>
      <c r="C294" s="460" t="s">
        <v>4225</v>
      </c>
      <c r="D294" s="465"/>
      <c r="E294" s="44" t="s">
        <v>4226</v>
      </c>
      <c r="F294" s="464" t="s">
        <v>4161</v>
      </c>
      <c r="G294" s="464" t="s">
        <v>1610</v>
      </c>
      <c r="H294" s="464"/>
      <c r="I294" s="47">
        <v>1</v>
      </c>
    </row>
    <row r="295" spans="1:9" ht="24" x14ac:dyDescent="0.2">
      <c r="A295" s="522">
        <v>288</v>
      </c>
      <c r="B295" s="455" t="s">
        <v>4227</v>
      </c>
      <c r="C295" s="460" t="s">
        <v>4228</v>
      </c>
      <c r="D295" s="465"/>
      <c r="E295" s="44" t="s">
        <v>4226</v>
      </c>
      <c r="F295" s="464" t="s">
        <v>2338</v>
      </c>
      <c r="G295" s="464" t="s">
        <v>1610</v>
      </c>
      <c r="H295" s="464"/>
      <c r="I295" s="47">
        <v>1</v>
      </c>
    </row>
    <row r="296" spans="1:9" ht="24" x14ac:dyDescent="0.2">
      <c r="A296" s="522">
        <v>289</v>
      </c>
      <c r="B296" s="455" t="s">
        <v>4229</v>
      </c>
      <c r="C296" s="460" t="s">
        <v>4230</v>
      </c>
      <c r="D296" s="465"/>
      <c r="E296" s="44" t="s">
        <v>4231</v>
      </c>
      <c r="F296" s="464" t="s">
        <v>2352</v>
      </c>
      <c r="G296" s="464" t="s">
        <v>1610</v>
      </c>
      <c r="H296" s="464"/>
      <c r="I296" s="47">
        <v>1</v>
      </c>
    </row>
    <row r="297" spans="1:9" ht="24" x14ac:dyDescent="0.2">
      <c r="A297" s="522">
        <v>290</v>
      </c>
      <c r="B297" s="455" t="s">
        <v>4232</v>
      </c>
      <c r="C297" s="460" t="s">
        <v>4230</v>
      </c>
      <c r="D297" s="465"/>
      <c r="E297" s="534" t="s">
        <v>4233</v>
      </c>
      <c r="F297" s="464" t="s">
        <v>2321</v>
      </c>
      <c r="G297" s="464" t="s">
        <v>1610</v>
      </c>
      <c r="H297" s="464"/>
      <c r="I297" s="47">
        <v>1</v>
      </c>
    </row>
    <row r="298" spans="1:9" ht="24" x14ac:dyDescent="0.2">
      <c r="A298" s="522">
        <v>291</v>
      </c>
      <c r="B298" s="455" t="s">
        <v>4234</v>
      </c>
      <c r="C298" s="460" t="s">
        <v>4235</v>
      </c>
      <c r="D298" s="465">
        <v>40718</v>
      </c>
      <c r="E298" s="44" t="s">
        <v>4236</v>
      </c>
      <c r="F298" s="464" t="s">
        <v>2346</v>
      </c>
      <c r="G298" s="464" t="s">
        <v>1610</v>
      </c>
      <c r="H298" s="464"/>
      <c r="I298" s="471">
        <v>1</v>
      </c>
    </row>
    <row r="299" spans="1:9" ht="36" x14ac:dyDescent="0.2">
      <c r="A299" s="522">
        <v>292</v>
      </c>
      <c r="B299" s="455" t="s">
        <v>4237</v>
      </c>
      <c r="C299" s="460" t="s">
        <v>4238</v>
      </c>
      <c r="D299" s="50"/>
      <c r="E299" s="44" t="s">
        <v>4239</v>
      </c>
      <c r="F299" s="464" t="s">
        <v>2336</v>
      </c>
      <c r="G299" s="464" t="s">
        <v>1610</v>
      </c>
      <c r="H299" s="464"/>
      <c r="I299" s="471">
        <v>1</v>
      </c>
    </row>
    <row r="300" spans="1:9" ht="36" x14ac:dyDescent="0.2">
      <c r="A300" s="522">
        <v>293</v>
      </c>
      <c r="B300" s="455" t="s">
        <v>4240</v>
      </c>
      <c r="C300" s="99" t="s">
        <v>4241</v>
      </c>
      <c r="D300" s="465" t="s">
        <v>4242</v>
      </c>
      <c r="E300" s="44"/>
      <c r="F300" s="473" t="s">
        <v>962</v>
      </c>
      <c r="G300" s="464" t="s">
        <v>543</v>
      </c>
      <c r="H300" s="464"/>
      <c r="I300" s="47">
        <v>1</v>
      </c>
    </row>
    <row r="301" spans="1:9" ht="36" x14ac:dyDescent="0.2">
      <c r="A301" s="522">
        <v>294</v>
      </c>
      <c r="B301" s="455" t="s">
        <v>4243</v>
      </c>
      <c r="C301" s="99" t="s">
        <v>4244</v>
      </c>
      <c r="D301" s="465">
        <v>40798</v>
      </c>
      <c r="E301" s="460" t="s">
        <v>4245</v>
      </c>
      <c r="F301" s="464" t="s">
        <v>2346</v>
      </c>
      <c r="G301" s="464" t="s">
        <v>1610</v>
      </c>
      <c r="H301" s="464"/>
      <c r="I301" s="47">
        <v>1</v>
      </c>
    </row>
    <row r="302" spans="1:9" ht="36" x14ac:dyDescent="0.2">
      <c r="A302" s="522">
        <v>295</v>
      </c>
      <c r="B302" s="455" t="s">
        <v>4246</v>
      </c>
      <c r="C302" s="99" t="s">
        <v>4244</v>
      </c>
      <c r="D302" s="465"/>
      <c r="E302" s="536" t="s">
        <v>4247</v>
      </c>
      <c r="F302" s="464" t="s">
        <v>2321</v>
      </c>
      <c r="G302" s="464" t="s">
        <v>1610</v>
      </c>
      <c r="H302" s="464"/>
      <c r="I302" s="47">
        <v>1</v>
      </c>
    </row>
    <row r="303" spans="1:9" ht="24" x14ac:dyDescent="0.2">
      <c r="A303" s="522">
        <v>296</v>
      </c>
      <c r="B303" s="455" t="s">
        <v>4248</v>
      </c>
      <c r="C303" s="460" t="s">
        <v>4235</v>
      </c>
      <c r="D303" s="46"/>
      <c r="E303" s="534" t="s">
        <v>4249</v>
      </c>
      <c r="F303" s="464" t="s">
        <v>2321</v>
      </c>
      <c r="G303" s="464" t="s">
        <v>1610</v>
      </c>
      <c r="H303" s="464"/>
      <c r="I303" s="471">
        <v>1</v>
      </c>
    </row>
    <row r="304" spans="1:9" ht="48" x14ac:dyDescent="0.2">
      <c r="A304" s="522">
        <v>297</v>
      </c>
      <c r="B304" s="455" t="s">
        <v>4250</v>
      </c>
      <c r="C304" s="99" t="s">
        <v>4244</v>
      </c>
      <c r="D304" s="465"/>
      <c r="E304" s="540" t="s">
        <v>4251</v>
      </c>
      <c r="F304" s="464" t="s">
        <v>2352</v>
      </c>
      <c r="G304" s="464" t="s">
        <v>1610</v>
      </c>
      <c r="H304" s="464"/>
      <c r="I304" s="47">
        <v>1</v>
      </c>
    </row>
    <row r="305" spans="1:9" ht="24" x14ac:dyDescent="0.2">
      <c r="A305" s="522">
        <v>298</v>
      </c>
      <c r="B305" s="455" t="s">
        <v>4252</v>
      </c>
      <c r="C305" s="460" t="s">
        <v>4235</v>
      </c>
      <c r="D305" s="46"/>
      <c r="E305" s="44" t="s">
        <v>4253</v>
      </c>
      <c r="F305" s="464" t="s">
        <v>2338</v>
      </c>
      <c r="G305" s="464" t="s">
        <v>1610</v>
      </c>
      <c r="H305" s="464"/>
      <c r="I305" s="471">
        <v>1</v>
      </c>
    </row>
    <row r="306" spans="1:9" ht="24" x14ac:dyDescent="0.2">
      <c r="A306" s="522">
        <v>299</v>
      </c>
      <c r="B306" s="455" t="s">
        <v>4254</v>
      </c>
      <c r="C306" s="460" t="s">
        <v>4235</v>
      </c>
      <c r="D306" s="46"/>
      <c r="E306" s="44" t="s">
        <v>4255</v>
      </c>
      <c r="F306" s="464" t="s">
        <v>2340</v>
      </c>
      <c r="G306" s="464" t="s">
        <v>1610</v>
      </c>
      <c r="H306" s="464"/>
      <c r="I306" s="471">
        <v>1</v>
      </c>
    </row>
    <row r="307" spans="1:9" ht="24" x14ac:dyDescent="0.2">
      <c r="A307" s="522">
        <v>300</v>
      </c>
      <c r="B307" s="455" t="s">
        <v>4256</v>
      </c>
      <c r="C307" s="460" t="s">
        <v>4235</v>
      </c>
      <c r="D307" s="46"/>
      <c r="E307" s="44" t="s">
        <v>4257</v>
      </c>
      <c r="F307" s="464" t="s">
        <v>4161</v>
      </c>
      <c r="G307" s="464" t="s">
        <v>1610</v>
      </c>
      <c r="H307" s="464"/>
      <c r="I307" s="471">
        <v>1</v>
      </c>
    </row>
    <row r="308" spans="1:9" ht="48" x14ac:dyDescent="0.2">
      <c r="A308" s="522">
        <v>301</v>
      </c>
      <c r="B308" s="455" t="s">
        <v>4258</v>
      </c>
      <c r="C308" s="460" t="s">
        <v>4259</v>
      </c>
      <c r="D308" s="46"/>
      <c r="E308" s="44" t="s">
        <v>4260</v>
      </c>
      <c r="F308" s="464" t="s">
        <v>4175</v>
      </c>
      <c r="G308" s="464" t="s">
        <v>1610</v>
      </c>
      <c r="H308" s="464"/>
      <c r="I308" s="471">
        <v>1</v>
      </c>
    </row>
    <row r="309" spans="1:9" ht="24" x14ac:dyDescent="0.2">
      <c r="A309" s="522">
        <v>302</v>
      </c>
      <c r="B309" s="455" t="s">
        <v>4261</v>
      </c>
      <c r="C309" s="460" t="s">
        <v>4235</v>
      </c>
      <c r="D309" s="46"/>
      <c r="E309" s="44" t="s">
        <v>4262</v>
      </c>
      <c r="F309" s="464" t="s">
        <v>659</v>
      </c>
      <c r="G309" s="464" t="s">
        <v>1610</v>
      </c>
      <c r="H309" s="464"/>
      <c r="I309" s="471">
        <v>1</v>
      </c>
    </row>
    <row r="310" spans="1:9" ht="24" x14ac:dyDescent="0.2">
      <c r="A310" s="522">
        <v>303</v>
      </c>
      <c r="B310" s="455" t="s">
        <v>4263</v>
      </c>
      <c r="C310" s="460" t="s">
        <v>4264</v>
      </c>
      <c r="D310" s="46"/>
      <c r="E310" s="44" t="s">
        <v>4265</v>
      </c>
      <c r="F310" s="464" t="s">
        <v>659</v>
      </c>
      <c r="G310" s="464" t="s">
        <v>1610</v>
      </c>
      <c r="H310" s="464"/>
      <c r="I310" s="471">
        <v>1</v>
      </c>
    </row>
    <row r="311" spans="1:9" ht="24" x14ac:dyDescent="0.2">
      <c r="A311" s="522">
        <v>304</v>
      </c>
      <c r="B311" s="455" t="s">
        <v>4266</v>
      </c>
      <c r="C311" s="460" t="s">
        <v>4264</v>
      </c>
      <c r="D311" s="46"/>
      <c r="E311" s="44" t="s">
        <v>4267</v>
      </c>
      <c r="F311" s="464" t="s">
        <v>659</v>
      </c>
      <c r="G311" s="464" t="s">
        <v>1610</v>
      </c>
      <c r="H311" s="464"/>
      <c r="I311" s="471">
        <v>1</v>
      </c>
    </row>
    <row r="312" spans="1:9" ht="24" x14ac:dyDescent="0.2">
      <c r="A312" s="522">
        <v>305</v>
      </c>
      <c r="B312" s="455" t="s">
        <v>4268</v>
      </c>
      <c r="C312" s="460" t="s">
        <v>4235</v>
      </c>
      <c r="D312" s="46"/>
      <c r="E312" s="44" t="s">
        <v>4269</v>
      </c>
      <c r="F312" s="482" t="s">
        <v>1361</v>
      </c>
      <c r="G312" s="464" t="s">
        <v>1610</v>
      </c>
      <c r="H312" s="464"/>
      <c r="I312" s="471">
        <v>1</v>
      </c>
    </row>
    <row r="313" spans="1:9" ht="24" x14ac:dyDescent="0.2">
      <c r="A313" s="522">
        <v>306</v>
      </c>
      <c r="B313" s="455" t="s">
        <v>4270</v>
      </c>
      <c r="C313" s="460" t="s">
        <v>4235</v>
      </c>
      <c r="D313" s="50"/>
      <c r="E313" s="44" t="s">
        <v>4271</v>
      </c>
      <c r="F313" s="464" t="s">
        <v>1450</v>
      </c>
      <c r="G313" s="464" t="s">
        <v>1610</v>
      </c>
      <c r="H313" s="464"/>
      <c r="I313" s="471">
        <v>1</v>
      </c>
    </row>
    <row r="314" spans="1:9" ht="36" x14ac:dyDescent="0.2">
      <c r="A314" s="522">
        <v>307</v>
      </c>
      <c r="B314" s="455" t="s">
        <v>4272</v>
      </c>
      <c r="C314" s="460" t="s">
        <v>4273</v>
      </c>
      <c r="D314" s="46"/>
      <c r="E314" s="463" t="s">
        <v>4274</v>
      </c>
      <c r="F314" s="464" t="s">
        <v>3559</v>
      </c>
      <c r="G314" s="464" t="s">
        <v>1610</v>
      </c>
      <c r="H314" s="464"/>
      <c r="I314" s="471">
        <v>1</v>
      </c>
    </row>
    <row r="315" spans="1:9" ht="24" x14ac:dyDescent="0.2">
      <c r="A315" s="522">
        <v>308</v>
      </c>
      <c r="B315" s="455" t="s">
        <v>4275</v>
      </c>
      <c r="C315" s="460" t="s">
        <v>4276</v>
      </c>
      <c r="D315" s="46"/>
      <c r="E315" s="44" t="s">
        <v>4277</v>
      </c>
      <c r="F315" s="464" t="s">
        <v>2338</v>
      </c>
      <c r="G315" s="464" t="s">
        <v>1610</v>
      </c>
      <c r="H315" s="464"/>
      <c r="I315" s="471">
        <v>1</v>
      </c>
    </row>
    <row r="316" spans="1:9" ht="24" x14ac:dyDescent="0.2">
      <c r="A316" s="522">
        <v>309</v>
      </c>
      <c r="B316" s="455" t="s">
        <v>4278</v>
      </c>
      <c r="C316" s="460" t="s">
        <v>4235</v>
      </c>
      <c r="D316" s="50"/>
      <c r="E316" s="44" t="s">
        <v>4279</v>
      </c>
      <c r="F316" s="464" t="s">
        <v>2336</v>
      </c>
      <c r="G316" s="464" t="s">
        <v>1610</v>
      </c>
      <c r="H316" s="464"/>
      <c r="I316" s="471">
        <v>1</v>
      </c>
    </row>
    <row r="317" spans="1:9" ht="24" x14ac:dyDescent="0.2">
      <c r="A317" s="522">
        <v>310</v>
      </c>
      <c r="B317" s="455" t="s">
        <v>4280</v>
      </c>
      <c r="C317" s="460" t="s">
        <v>4235</v>
      </c>
      <c r="D317" s="46"/>
      <c r="E317" s="44" t="s">
        <v>4281</v>
      </c>
      <c r="F317" s="464" t="s">
        <v>659</v>
      </c>
      <c r="G317" s="464" t="s">
        <v>1610</v>
      </c>
      <c r="H317" s="464"/>
      <c r="I317" s="471">
        <v>1</v>
      </c>
    </row>
    <row r="318" spans="1:9" ht="24" x14ac:dyDescent="0.2">
      <c r="A318" s="522">
        <v>311</v>
      </c>
      <c r="B318" s="455" t="s">
        <v>4282</v>
      </c>
      <c r="C318" s="460" t="s">
        <v>4283</v>
      </c>
      <c r="D318" s="46"/>
      <c r="E318" s="44" t="s">
        <v>4284</v>
      </c>
      <c r="F318" s="482" t="s">
        <v>1361</v>
      </c>
      <c r="G318" s="464" t="s">
        <v>1610</v>
      </c>
      <c r="H318" s="464"/>
      <c r="I318" s="471">
        <v>1</v>
      </c>
    </row>
    <row r="319" spans="1:9" ht="36" x14ac:dyDescent="0.2">
      <c r="A319" s="522">
        <v>312</v>
      </c>
      <c r="B319" s="455" t="s">
        <v>4285</v>
      </c>
      <c r="C319" s="460" t="s">
        <v>4286</v>
      </c>
      <c r="D319" s="46"/>
      <c r="E319" s="44"/>
      <c r="F319" s="464" t="s">
        <v>2076</v>
      </c>
      <c r="G319" s="464" t="s">
        <v>2079</v>
      </c>
      <c r="H319" s="464"/>
      <c r="I319" s="471">
        <v>4</v>
      </c>
    </row>
    <row r="320" spans="1:9" ht="36" x14ac:dyDescent="0.2">
      <c r="A320" s="522">
        <v>313</v>
      </c>
      <c r="B320" s="455" t="s">
        <v>4287</v>
      </c>
      <c r="C320" s="460" t="s">
        <v>4286</v>
      </c>
      <c r="D320" s="46"/>
      <c r="E320" s="44"/>
      <c r="F320" s="464" t="s">
        <v>2076</v>
      </c>
      <c r="G320" s="464" t="s">
        <v>2079</v>
      </c>
      <c r="H320" s="464"/>
      <c r="I320" s="471">
        <v>6</v>
      </c>
    </row>
    <row r="321" spans="1:28" ht="24" x14ac:dyDescent="0.2">
      <c r="A321" s="522">
        <v>314</v>
      </c>
      <c r="B321" s="455" t="s">
        <v>4288</v>
      </c>
      <c r="C321" s="460" t="s">
        <v>4286</v>
      </c>
      <c r="D321" s="46"/>
      <c r="E321" s="44"/>
      <c r="F321" s="464" t="s">
        <v>962</v>
      </c>
      <c r="G321" s="464" t="s">
        <v>543</v>
      </c>
      <c r="H321" s="464"/>
      <c r="I321" s="471">
        <v>7</v>
      </c>
    </row>
    <row r="322" spans="1:28" ht="24" x14ac:dyDescent="0.2">
      <c r="A322" s="522">
        <v>315</v>
      </c>
      <c r="B322" s="430" t="s">
        <v>4289</v>
      </c>
      <c r="C322" s="478" t="s">
        <v>4290</v>
      </c>
      <c r="D322" s="224"/>
      <c r="E322" s="541" t="s">
        <v>4291</v>
      </c>
      <c r="F322" s="480" t="s">
        <v>2338</v>
      </c>
      <c r="G322" s="480" t="s">
        <v>1610</v>
      </c>
      <c r="H322" s="480"/>
      <c r="I322" s="471">
        <v>1</v>
      </c>
    </row>
    <row r="323" spans="1:28" s="466" customFormat="1" ht="24" x14ac:dyDescent="0.2">
      <c r="A323" s="522">
        <v>316</v>
      </c>
      <c r="B323" s="455" t="s">
        <v>4292</v>
      </c>
      <c r="C323" s="460" t="s">
        <v>4290</v>
      </c>
      <c r="D323" s="46"/>
      <c r="E323" s="44" t="s">
        <v>4293</v>
      </c>
      <c r="F323" s="464" t="s">
        <v>2340</v>
      </c>
      <c r="G323" s="464" t="s">
        <v>1610</v>
      </c>
      <c r="H323" s="464"/>
      <c r="I323" s="471">
        <v>1</v>
      </c>
      <c r="J323" s="467"/>
      <c r="K323" s="467"/>
      <c r="L323" s="467"/>
      <c r="M323" s="467"/>
      <c r="N323" s="467"/>
      <c r="O323" s="467"/>
      <c r="P323" s="467"/>
      <c r="Q323" s="467"/>
      <c r="R323" s="467"/>
      <c r="S323" s="467"/>
      <c r="T323" s="467"/>
      <c r="U323" s="467"/>
      <c r="V323" s="467"/>
      <c r="W323" s="467"/>
      <c r="X323" s="467"/>
      <c r="Y323" s="467"/>
      <c r="Z323" s="467"/>
      <c r="AA323" s="467"/>
      <c r="AB323" s="547"/>
    </row>
    <row r="324" spans="1:28" ht="24" x14ac:dyDescent="0.2">
      <c r="A324" s="522">
        <v>317</v>
      </c>
      <c r="B324" s="429" t="s">
        <v>4294</v>
      </c>
      <c r="C324" s="481" t="s">
        <v>3834</v>
      </c>
      <c r="D324" s="195"/>
      <c r="E324" s="544" t="s">
        <v>4295</v>
      </c>
      <c r="F324" s="474" t="s">
        <v>4161</v>
      </c>
      <c r="G324" s="474" t="s">
        <v>1610</v>
      </c>
      <c r="H324" s="474"/>
      <c r="I324" s="471">
        <v>1</v>
      </c>
    </row>
    <row r="325" spans="1:28" ht="24" x14ac:dyDescent="0.2">
      <c r="A325" s="522">
        <v>318</v>
      </c>
      <c r="B325" s="455" t="s">
        <v>4296</v>
      </c>
      <c r="C325" s="460" t="s">
        <v>4297</v>
      </c>
      <c r="D325" s="46"/>
      <c r="E325" s="44" t="s">
        <v>4298</v>
      </c>
      <c r="F325" s="464" t="s">
        <v>4161</v>
      </c>
      <c r="G325" s="464" t="s">
        <v>1610</v>
      </c>
      <c r="H325" s="464"/>
      <c r="I325" s="471">
        <v>1</v>
      </c>
    </row>
    <row r="326" spans="1:28" ht="24" x14ac:dyDescent="0.2">
      <c r="A326" s="522">
        <v>319</v>
      </c>
      <c r="B326" s="455" t="s">
        <v>4299</v>
      </c>
      <c r="C326" s="460" t="s">
        <v>4300</v>
      </c>
      <c r="D326" s="46"/>
      <c r="E326" s="463" t="s">
        <v>4301</v>
      </c>
      <c r="F326" s="464" t="s">
        <v>659</v>
      </c>
      <c r="G326" s="464" t="s">
        <v>1610</v>
      </c>
      <c r="H326" s="455"/>
      <c r="I326" s="471">
        <v>1</v>
      </c>
    </row>
    <row r="327" spans="1:28" ht="36" x14ac:dyDescent="0.2">
      <c r="A327" s="522">
        <v>320</v>
      </c>
      <c r="B327" s="455" t="s">
        <v>4302</v>
      </c>
      <c r="C327" s="460" t="s">
        <v>4303</v>
      </c>
      <c r="D327" s="50" t="s">
        <v>3424</v>
      </c>
      <c r="E327" s="463" t="s">
        <v>4304</v>
      </c>
      <c r="F327" s="464" t="s">
        <v>2575</v>
      </c>
      <c r="G327" s="464" t="s">
        <v>1610</v>
      </c>
      <c r="H327" s="464"/>
      <c r="I327" s="471">
        <v>1</v>
      </c>
    </row>
    <row r="328" spans="1:28" ht="36" x14ac:dyDescent="0.2">
      <c r="A328" s="522">
        <v>321</v>
      </c>
      <c r="B328" s="455" t="s">
        <v>4305</v>
      </c>
      <c r="C328" s="463" t="s">
        <v>4219</v>
      </c>
      <c r="D328" s="455">
        <v>2011</v>
      </c>
      <c r="E328" s="463" t="s">
        <v>4306</v>
      </c>
      <c r="F328" s="464"/>
      <c r="G328" s="464" t="s">
        <v>1057</v>
      </c>
      <c r="H328" s="464" t="s">
        <v>1456</v>
      </c>
      <c r="I328" s="47">
        <v>1</v>
      </c>
    </row>
    <row r="329" spans="1:28" ht="24" x14ac:dyDescent="0.2">
      <c r="A329" s="522">
        <v>322</v>
      </c>
      <c r="B329" s="455" t="s">
        <v>4307</v>
      </c>
      <c r="C329" s="463" t="s">
        <v>4308</v>
      </c>
      <c r="D329" s="50">
        <v>2012</v>
      </c>
      <c r="E329" s="463" t="s">
        <v>4309</v>
      </c>
      <c r="F329" s="464" t="s">
        <v>541</v>
      </c>
      <c r="G329" s="464" t="s">
        <v>1057</v>
      </c>
      <c r="H329" s="464" t="s">
        <v>1456</v>
      </c>
      <c r="I329" s="471">
        <v>1</v>
      </c>
    </row>
    <row r="330" spans="1:28" ht="24" x14ac:dyDescent="0.2">
      <c r="A330" s="522">
        <v>323</v>
      </c>
      <c r="B330" s="455" t="s">
        <v>4310</v>
      </c>
      <c r="C330" s="463" t="s">
        <v>4311</v>
      </c>
      <c r="D330" s="50">
        <v>2012</v>
      </c>
      <c r="E330" s="460" t="s">
        <v>4312</v>
      </c>
      <c r="F330" s="464" t="s">
        <v>541</v>
      </c>
      <c r="G330" s="464" t="s">
        <v>1057</v>
      </c>
      <c r="H330" s="464" t="s">
        <v>1456</v>
      </c>
      <c r="I330" s="471">
        <v>1</v>
      </c>
    </row>
    <row r="331" spans="1:28" ht="36" x14ac:dyDescent="0.2">
      <c r="A331" s="522">
        <v>324</v>
      </c>
      <c r="B331" s="455" t="s">
        <v>4313</v>
      </c>
      <c r="C331" s="460" t="s">
        <v>4314</v>
      </c>
      <c r="D331" s="50">
        <v>2012</v>
      </c>
      <c r="E331" s="463" t="s">
        <v>4315</v>
      </c>
      <c r="F331" s="464" t="s">
        <v>2575</v>
      </c>
      <c r="G331" s="464" t="s">
        <v>1610</v>
      </c>
      <c r="H331" s="455"/>
      <c r="I331" s="471">
        <v>2</v>
      </c>
    </row>
    <row r="332" spans="1:28" ht="36" x14ac:dyDescent="0.2">
      <c r="A332" s="522">
        <v>325</v>
      </c>
      <c r="B332" s="455" t="s">
        <v>4316</v>
      </c>
      <c r="C332" s="460" t="s">
        <v>4317</v>
      </c>
      <c r="D332" s="50">
        <v>2012</v>
      </c>
      <c r="E332" s="534" t="s">
        <v>4318</v>
      </c>
      <c r="F332" s="464" t="s">
        <v>2575</v>
      </c>
      <c r="G332" s="464" t="s">
        <v>1610</v>
      </c>
      <c r="H332" s="455"/>
      <c r="I332" s="471">
        <v>1</v>
      </c>
    </row>
    <row r="333" spans="1:28" ht="24" x14ac:dyDescent="0.2">
      <c r="A333" s="522">
        <v>326</v>
      </c>
      <c r="B333" s="455" t="s">
        <v>4319</v>
      </c>
      <c r="C333" s="460" t="s">
        <v>4320</v>
      </c>
      <c r="D333" s="46">
        <v>41244</v>
      </c>
      <c r="E333" s="534"/>
      <c r="F333" s="464" t="s">
        <v>541</v>
      </c>
      <c r="G333" s="464" t="s">
        <v>543</v>
      </c>
      <c r="H333" s="455"/>
      <c r="I333" s="471">
        <v>1</v>
      </c>
    </row>
    <row r="334" spans="1:28" ht="24" x14ac:dyDescent="0.2">
      <c r="A334" s="522">
        <v>327</v>
      </c>
      <c r="B334" s="455" t="s">
        <v>4321</v>
      </c>
      <c r="C334" s="460" t="s">
        <v>4235</v>
      </c>
      <c r="D334" s="46"/>
      <c r="E334" s="534" t="s">
        <v>4322</v>
      </c>
      <c r="F334" s="464" t="s">
        <v>2352</v>
      </c>
      <c r="G334" s="464" t="s">
        <v>1610</v>
      </c>
      <c r="H334" s="455"/>
      <c r="I334" s="471">
        <v>1</v>
      </c>
    </row>
    <row r="335" spans="1:28" ht="24" x14ac:dyDescent="0.2">
      <c r="A335" s="522">
        <v>328</v>
      </c>
      <c r="B335" s="455" t="s">
        <v>4323</v>
      </c>
      <c r="C335" s="460" t="s">
        <v>4290</v>
      </c>
      <c r="D335" s="465">
        <v>41275</v>
      </c>
      <c r="E335" s="534" t="s">
        <v>4324</v>
      </c>
      <c r="F335" s="464" t="s">
        <v>2346</v>
      </c>
      <c r="G335" s="464" t="s">
        <v>1610</v>
      </c>
      <c r="H335" s="455"/>
      <c r="I335" s="471">
        <v>2</v>
      </c>
    </row>
    <row r="336" spans="1:28" ht="24" x14ac:dyDescent="0.2">
      <c r="A336" s="522">
        <v>329</v>
      </c>
      <c r="B336" s="455" t="s">
        <v>4325</v>
      </c>
      <c r="C336" s="460" t="s">
        <v>4326</v>
      </c>
      <c r="D336" s="465">
        <v>41275</v>
      </c>
      <c r="E336" s="534" t="s">
        <v>4327</v>
      </c>
      <c r="F336" s="464" t="s">
        <v>2346</v>
      </c>
      <c r="G336" s="464" t="s">
        <v>1610</v>
      </c>
      <c r="H336" s="455"/>
      <c r="I336" s="471">
        <v>1</v>
      </c>
    </row>
    <row r="337" spans="1:9" ht="24" x14ac:dyDescent="0.2">
      <c r="A337" s="522">
        <v>330</v>
      </c>
      <c r="B337" s="455" t="s">
        <v>4328</v>
      </c>
      <c r="C337" s="460" t="s">
        <v>4329</v>
      </c>
      <c r="D337" s="465">
        <v>41333</v>
      </c>
      <c r="E337" s="534" t="s">
        <v>4330</v>
      </c>
      <c r="F337" s="464" t="s">
        <v>2346</v>
      </c>
      <c r="G337" s="464" t="s">
        <v>1610</v>
      </c>
      <c r="H337" s="455"/>
      <c r="I337" s="471">
        <v>1</v>
      </c>
    </row>
    <row r="338" spans="1:9" ht="24" x14ac:dyDescent="0.2">
      <c r="A338" s="522">
        <v>331</v>
      </c>
      <c r="B338" s="455" t="s">
        <v>4331</v>
      </c>
      <c r="C338" s="460" t="s">
        <v>4329</v>
      </c>
      <c r="D338" s="46"/>
      <c r="E338" s="534" t="s">
        <v>4332</v>
      </c>
      <c r="F338" s="464" t="s">
        <v>2352</v>
      </c>
      <c r="G338" s="464" t="s">
        <v>1610</v>
      </c>
      <c r="H338" s="455"/>
      <c r="I338" s="471">
        <v>1</v>
      </c>
    </row>
    <row r="339" spans="1:9" ht="24" x14ac:dyDescent="0.2">
      <c r="A339" s="522">
        <v>332</v>
      </c>
      <c r="B339" s="455" t="s">
        <v>4333</v>
      </c>
      <c r="C339" s="460" t="s">
        <v>4329</v>
      </c>
      <c r="D339" s="46"/>
      <c r="E339" s="534" t="s">
        <v>4334</v>
      </c>
      <c r="F339" s="464" t="s">
        <v>2321</v>
      </c>
      <c r="G339" s="464" t="s">
        <v>1610</v>
      </c>
      <c r="H339" s="455"/>
      <c r="I339" s="471">
        <v>1</v>
      </c>
    </row>
    <row r="340" spans="1:9" ht="24" x14ac:dyDescent="0.2">
      <c r="A340" s="522">
        <v>333</v>
      </c>
      <c r="B340" s="455" t="s">
        <v>4335</v>
      </c>
      <c r="C340" s="460" t="s">
        <v>4336</v>
      </c>
      <c r="D340" s="50"/>
      <c r="E340" s="534" t="s">
        <v>4337</v>
      </c>
      <c r="F340" s="464" t="s">
        <v>1450</v>
      </c>
      <c r="G340" s="464" t="s">
        <v>1610</v>
      </c>
      <c r="H340" s="455"/>
      <c r="I340" s="471">
        <v>1</v>
      </c>
    </row>
    <row r="341" spans="1:9" ht="24" x14ac:dyDescent="0.2">
      <c r="A341" s="522">
        <v>334</v>
      </c>
      <c r="B341" s="455" t="s">
        <v>4338</v>
      </c>
      <c r="C341" s="460" t="s">
        <v>4168</v>
      </c>
      <c r="D341" s="46"/>
      <c r="E341" s="534" t="s">
        <v>4339</v>
      </c>
      <c r="F341" s="464" t="s">
        <v>2321</v>
      </c>
      <c r="G341" s="464" t="s">
        <v>1610</v>
      </c>
      <c r="H341" s="455"/>
      <c r="I341" s="471">
        <v>1</v>
      </c>
    </row>
    <row r="342" spans="1:9" ht="24" x14ac:dyDescent="0.2">
      <c r="A342" s="522">
        <v>335</v>
      </c>
      <c r="B342" s="455" t="s">
        <v>4340</v>
      </c>
      <c r="C342" s="460" t="s">
        <v>4341</v>
      </c>
      <c r="D342" s="46"/>
      <c r="E342" s="534" t="s">
        <v>4342</v>
      </c>
      <c r="F342" s="464" t="s">
        <v>2352</v>
      </c>
      <c r="G342" s="464" t="s">
        <v>1610</v>
      </c>
      <c r="H342" s="455"/>
      <c r="I342" s="471">
        <v>1</v>
      </c>
    </row>
    <row r="343" spans="1:9" ht="24" x14ac:dyDescent="0.2">
      <c r="A343" s="522">
        <v>336</v>
      </c>
      <c r="B343" s="455" t="s">
        <v>4343</v>
      </c>
      <c r="C343" s="460" t="s">
        <v>4344</v>
      </c>
      <c r="D343" s="46"/>
      <c r="E343" s="534" t="s">
        <v>4291</v>
      </c>
      <c r="F343" s="464" t="s">
        <v>4161</v>
      </c>
      <c r="G343" s="464" t="s">
        <v>1610</v>
      </c>
      <c r="H343" s="455"/>
      <c r="I343" s="471">
        <v>1</v>
      </c>
    </row>
    <row r="344" spans="1:9" ht="24" x14ac:dyDescent="0.2">
      <c r="A344" s="522">
        <v>337</v>
      </c>
      <c r="B344" s="455" t="s">
        <v>4345</v>
      </c>
      <c r="C344" s="460" t="s">
        <v>4346</v>
      </c>
      <c r="D344" s="46"/>
      <c r="E344" s="44" t="s">
        <v>4347</v>
      </c>
      <c r="F344" s="464" t="s">
        <v>4161</v>
      </c>
      <c r="G344" s="464" t="s">
        <v>1610</v>
      </c>
      <c r="H344" s="455"/>
      <c r="I344" s="471">
        <v>1</v>
      </c>
    </row>
    <row r="345" spans="1:9" ht="24" x14ac:dyDescent="0.2">
      <c r="A345" s="522">
        <v>338</v>
      </c>
      <c r="B345" s="455" t="s">
        <v>4348</v>
      </c>
      <c r="C345" s="460" t="s">
        <v>4349</v>
      </c>
      <c r="D345" s="46"/>
      <c r="E345" s="466" t="s">
        <v>4350</v>
      </c>
      <c r="F345" s="464" t="s">
        <v>4161</v>
      </c>
      <c r="G345" s="464" t="s">
        <v>1610</v>
      </c>
      <c r="H345" s="455"/>
      <c r="I345" s="471">
        <v>1</v>
      </c>
    </row>
    <row r="346" spans="1:9" ht="24" x14ac:dyDescent="0.2">
      <c r="A346" s="522">
        <v>339</v>
      </c>
      <c r="B346" s="455" t="s">
        <v>4351</v>
      </c>
      <c r="C346" s="460" t="s">
        <v>4352</v>
      </c>
      <c r="D346" s="465">
        <v>41244</v>
      </c>
      <c r="E346" s="536" t="s">
        <v>4353</v>
      </c>
      <c r="F346" s="464" t="s">
        <v>2346</v>
      </c>
      <c r="G346" s="464" t="s">
        <v>1610</v>
      </c>
      <c r="H346" s="455"/>
      <c r="I346" s="471">
        <v>1</v>
      </c>
    </row>
    <row r="347" spans="1:9" ht="24" x14ac:dyDescent="0.2">
      <c r="A347" s="522">
        <v>340</v>
      </c>
      <c r="B347" s="455" t="s">
        <v>4354</v>
      </c>
      <c r="C347" s="460" t="s">
        <v>4355</v>
      </c>
      <c r="D347" s="465">
        <v>41244</v>
      </c>
      <c r="E347" s="534" t="s">
        <v>4356</v>
      </c>
      <c r="F347" s="464" t="s">
        <v>2346</v>
      </c>
      <c r="G347" s="464" t="s">
        <v>1610</v>
      </c>
      <c r="H347" s="455"/>
      <c r="I347" s="471">
        <v>1</v>
      </c>
    </row>
    <row r="348" spans="1:9" ht="24" x14ac:dyDescent="0.2">
      <c r="A348" s="522">
        <v>341</v>
      </c>
      <c r="B348" s="455" t="s">
        <v>4357</v>
      </c>
      <c r="C348" s="460" t="s">
        <v>4355</v>
      </c>
      <c r="D348" s="46"/>
      <c r="E348" s="534" t="s">
        <v>4358</v>
      </c>
      <c r="F348" s="464" t="s">
        <v>4161</v>
      </c>
      <c r="G348" s="464" t="s">
        <v>1610</v>
      </c>
      <c r="H348" s="455"/>
      <c r="I348" s="471">
        <v>1</v>
      </c>
    </row>
    <row r="349" spans="1:9" ht="24" x14ac:dyDescent="0.2">
      <c r="A349" s="522">
        <v>342</v>
      </c>
      <c r="B349" s="455" t="s">
        <v>4359</v>
      </c>
      <c r="C349" s="460" t="s">
        <v>4355</v>
      </c>
      <c r="D349" s="46"/>
      <c r="E349" s="534" t="s">
        <v>4360</v>
      </c>
      <c r="F349" s="464" t="s">
        <v>2321</v>
      </c>
      <c r="G349" s="464" t="s">
        <v>1610</v>
      </c>
      <c r="H349" s="455"/>
      <c r="I349" s="471">
        <v>1</v>
      </c>
    </row>
    <row r="350" spans="1:9" ht="120" x14ac:dyDescent="0.2">
      <c r="A350" s="522">
        <v>343</v>
      </c>
      <c r="B350" s="455" t="s">
        <v>4361</v>
      </c>
      <c r="C350" s="460" t="s">
        <v>4362</v>
      </c>
      <c r="D350" s="50">
        <v>2013</v>
      </c>
      <c r="E350" s="536" t="s">
        <v>4363</v>
      </c>
      <c r="F350" s="464" t="s">
        <v>2321</v>
      </c>
      <c r="G350" s="464" t="s">
        <v>1610</v>
      </c>
      <c r="H350" s="455"/>
      <c r="I350" s="471">
        <v>1</v>
      </c>
    </row>
    <row r="351" spans="1:9" ht="60" x14ac:dyDescent="0.2">
      <c r="A351" s="522">
        <v>344</v>
      </c>
      <c r="B351" s="455" t="s">
        <v>4364</v>
      </c>
      <c r="C351" s="460" t="s">
        <v>4365</v>
      </c>
      <c r="D351" s="50">
        <v>2013</v>
      </c>
      <c r="E351" s="536" t="s">
        <v>4366</v>
      </c>
      <c r="F351" s="464" t="s">
        <v>2346</v>
      </c>
      <c r="G351" s="464" t="s">
        <v>1610</v>
      </c>
      <c r="H351" s="455"/>
      <c r="I351" s="471">
        <v>1</v>
      </c>
    </row>
    <row r="352" spans="1:9" ht="24" x14ac:dyDescent="0.2">
      <c r="A352" s="522">
        <v>345</v>
      </c>
      <c r="B352" s="455" t="s">
        <v>4367</v>
      </c>
      <c r="C352" s="460" t="s">
        <v>4368</v>
      </c>
      <c r="D352" s="50">
        <v>2013</v>
      </c>
      <c r="E352" s="534" t="s">
        <v>4369</v>
      </c>
      <c r="F352" s="464" t="s">
        <v>2346</v>
      </c>
      <c r="G352" s="464" t="s">
        <v>1610</v>
      </c>
      <c r="H352" s="455"/>
      <c r="I352" s="471">
        <v>1</v>
      </c>
    </row>
    <row r="353" spans="1:9" ht="36" x14ac:dyDescent="0.2">
      <c r="A353" s="522">
        <v>346</v>
      </c>
      <c r="B353" s="455" t="s">
        <v>4370</v>
      </c>
      <c r="C353" s="460" t="s">
        <v>4371</v>
      </c>
      <c r="D353" s="50">
        <v>2013</v>
      </c>
      <c r="E353" s="534" t="s">
        <v>4372</v>
      </c>
      <c r="F353" s="464" t="s">
        <v>2346</v>
      </c>
      <c r="G353" s="464" t="s">
        <v>1610</v>
      </c>
      <c r="H353" s="455"/>
      <c r="I353" s="471">
        <v>1</v>
      </c>
    </row>
    <row r="354" spans="1:9" ht="24" x14ac:dyDescent="0.2">
      <c r="A354" s="522">
        <v>347</v>
      </c>
      <c r="B354" s="455" t="s">
        <v>4373</v>
      </c>
      <c r="C354" s="460" t="s">
        <v>4374</v>
      </c>
      <c r="D354" s="50">
        <v>2013</v>
      </c>
      <c r="E354" s="534" t="s">
        <v>4375</v>
      </c>
      <c r="F354" s="464" t="s">
        <v>2346</v>
      </c>
      <c r="G354" s="464" t="s">
        <v>1610</v>
      </c>
      <c r="H354" s="455"/>
      <c r="I354" s="471">
        <v>1</v>
      </c>
    </row>
    <row r="355" spans="1:9" ht="24" x14ac:dyDescent="0.2">
      <c r="A355" s="522">
        <v>348</v>
      </c>
      <c r="B355" s="455" t="s">
        <v>4376</v>
      </c>
      <c r="C355" s="460" t="s">
        <v>4377</v>
      </c>
      <c r="D355" s="50">
        <v>2013</v>
      </c>
      <c r="E355" s="534" t="s">
        <v>4378</v>
      </c>
      <c r="F355" s="464" t="s">
        <v>2346</v>
      </c>
      <c r="G355" s="464" t="s">
        <v>1610</v>
      </c>
      <c r="H355" s="455"/>
      <c r="I355" s="471">
        <v>2</v>
      </c>
    </row>
    <row r="356" spans="1:9" ht="24" x14ac:dyDescent="0.2">
      <c r="A356" s="522">
        <v>349</v>
      </c>
      <c r="B356" s="455" t="s">
        <v>4379</v>
      </c>
      <c r="C356" s="460" t="s">
        <v>4380</v>
      </c>
      <c r="D356" s="50">
        <v>2013</v>
      </c>
      <c r="E356" s="534" t="s">
        <v>4381</v>
      </c>
      <c r="F356" s="464" t="s">
        <v>2346</v>
      </c>
      <c r="G356" s="464" t="s">
        <v>1610</v>
      </c>
      <c r="H356" s="455"/>
      <c r="I356" s="471">
        <v>1</v>
      </c>
    </row>
    <row r="357" spans="1:9" ht="24" x14ac:dyDescent="0.2">
      <c r="A357" s="522">
        <v>350</v>
      </c>
      <c r="B357" s="455" t="s">
        <v>4382</v>
      </c>
      <c r="C357" s="460" t="s">
        <v>4383</v>
      </c>
      <c r="D357" s="50">
        <v>2013</v>
      </c>
      <c r="E357" s="534" t="s">
        <v>4384</v>
      </c>
      <c r="F357" s="464" t="s">
        <v>2346</v>
      </c>
      <c r="G357" s="464" t="s">
        <v>1610</v>
      </c>
      <c r="H357" s="455"/>
      <c r="I357" s="471">
        <v>1</v>
      </c>
    </row>
    <row r="358" spans="1:9" ht="24" x14ac:dyDescent="0.2">
      <c r="A358" s="522">
        <v>351</v>
      </c>
      <c r="B358" s="455" t="s">
        <v>4385</v>
      </c>
      <c r="C358" s="460" t="s">
        <v>4386</v>
      </c>
      <c r="D358" s="50">
        <v>2013</v>
      </c>
      <c r="E358" s="534" t="s">
        <v>4387</v>
      </c>
      <c r="F358" s="464" t="s">
        <v>2346</v>
      </c>
      <c r="G358" s="464" t="s">
        <v>1610</v>
      </c>
      <c r="H358" s="455"/>
      <c r="I358" s="471">
        <v>1</v>
      </c>
    </row>
    <row r="359" spans="1:9" ht="36" x14ac:dyDescent="0.2">
      <c r="A359" s="522">
        <v>352</v>
      </c>
      <c r="B359" s="430" t="s">
        <v>4388</v>
      </c>
      <c r="C359" s="460" t="s">
        <v>4389</v>
      </c>
      <c r="D359" s="50">
        <v>2013</v>
      </c>
      <c r="E359" s="534" t="s">
        <v>4390</v>
      </c>
      <c r="F359" s="464" t="s">
        <v>2346</v>
      </c>
      <c r="G359" s="464" t="s">
        <v>1610</v>
      </c>
      <c r="H359" s="455"/>
      <c r="I359" s="471">
        <v>1</v>
      </c>
    </row>
    <row r="360" spans="1:9" ht="48" x14ac:dyDescent="0.2">
      <c r="A360" s="522">
        <v>353</v>
      </c>
      <c r="B360" s="455" t="s">
        <v>4391</v>
      </c>
      <c r="C360" s="460" t="s">
        <v>4392</v>
      </c>
      <c r="D360" s="50">
        <v>2013</v>
      </c>
      <c r="E360" s="536" t="s">
        <v>4393</v>
      </c>
      <c r="F360" s="464" t="s">
        <v>2346</v>
      </c>
      <c r="G360" s="464" t="s">
        <v>1610</v>
      </c>
      <c r="H360" s="455"/>
      <c r="I360" s="471">
        <v>1</v>
      </c>
    </row>
    <row r="361" spans="1:9" ht="36" x14ac:dyDescent="0.2">
      <c r="A361" s="522">
        <v>354</v>
      </c>
      <c r="B361" s="430" t="s">
        <v>4394</v>
      </c>
      <c r="C361" s="478" t="s">
        <v>4395</v>
      </c>
      <c r="D361" s="50">
        <v>2013</v>
      </c>
      <c r="E361" s="534" t="s">
        <v>4396</v>
      </c>
      <c r="F361" s="464" t="s">
        <v>2346</v>
      </c>
      <c r="G361" s="464" t="s">
        <v>1610</v>
      </c>
      <c r="H361" s="455"/>
      <c r="I361" s="471">
        <v>1</v>
      </c>
    </row>
    <row r="362" spans="1:9" ht="24" x14ac:dyDescent="0.2">
      <c r="A362" s="522">
        <v>355</v>
      </c>
      <c r="B362" s="455" t="s">
        <v>4397</v>
      </c>
      <c r="C362" s="460" t="s">
        <v>4398</v>
      </c>
      <c r="D362" s="50">
        <v>2013</v>
      </c>
      <c r="E362" s="534" t="s">
        <v>4399</v>
      </c>
      <c r="F362" s="464" t="s">
        <v>2321</v>
      </c>
      <c r="G362" s="464" t="s">
        <v>1610</v>
      </c>
      <c r="H362" s="455"/>
      <c r="I362" s="471">
        <v>1</v>
      </c>
    </row>
    <row r="363" spans="1:9" ht="24" x14ac:dyDescent="0.2">
      <c r="A363" s="522">
        <v>356</v>
      </c>
      <c r="B363" s="430" t="s">
        <v>4400</v>
      </c>
      <c r="C363" s="460" t="s">
        <v>4401</v>
      </c>
      <c r="D363" s="50">
        <v>2013</v>
      </c>
      <c r="E363" s="534" t="s">
        <v>4402</v>
      </c>
      <c r="F363" s="464" t="s">
        <v>2321</v>
      </c>
      <c r="G363" s="464" t="s">
        <v>1610</v>
      </c>
      <c r="H363" s="455"/>
      <c r="I363" s="471">
        <v>1</v>
      </c>
    </row>
    <row r="364" spans="1:9" ht="24" x14ac:dyDescent="0.2">
      <c r="A364" s="522">
        <v>357</v>
      </c>
      <c r="B364" s="455" t="s">
        <v>4403</v>
      </c>
      <c r="C364" s="460" t="s">
        <v>4401</v>
      </c>
      <c r="D364" s="50">
        <v>2013</v>
      </c>
      <c r="E364" s="534" t="s">
        <v>4404</v>
      </c>
      <c r="F364" s="464" t="s">
        <v>2352</v>
      </c>
      <c r="G364" s="464" t="s">
        <v>1610</v>
      </c>
      <c r="H364" s="455"/>
      <c r="I364" s="471">
        <v>1</v>
      </c>
    </row>
    <row r="365" spans="1:9" ht="60" x14ac:dyDescent="0.2">
      <c r="A365" s="522">
        <v>358</v>
      </c>
      <c r="B365" s="430" t="s">
        <v>4405</v>
      </c>
      <c r="C365" s="463" t="s">
        <v>4406</v>
      </c>
      <c r="D365" s="50">
        <v>2013</v>
      </c>
      <c r="E365" s="536" t="s">
        <v>4407</v>
      </c>
      <c r="F365" s="464" t="s">
        <v>2321</v>
      </c>
      <c r="G365" s="464" t="s">
        <v>1610</v>
      </c>
      <c r="H365" s="455"/>
      <c r="I365" s="471">
        <v>1</v>
      </c>
    </row>
    <row r="366" spans="1:9" ht="24" x14ac:dyDescent="0.2">
      <c r="A366" s="522">
        <v>359</v>
      </c>
      <c r="B366" s="455" t="s">
        <v>4408</v>
      </c>
      <c r="C366" s="463" t="s">
        <v>4409</v>
      </c>
      <c r="D366" s="50">
        <v>2013</v>
      </c>
      <c r="E366" s="536" t="s">
        <v>4410</v>
      </c>
      <c r="F366" s="464" t="s">
        <v>2321</v>
      </c>
      <c r="G366" s="464" t="s">
        <v>1610</v>
      </c>
      <c r="H366" s="455"/>
      <c r="I366" s="471">
        <v>1</v>
      </c>
    </row>
    <row r="367" spans="1:9" ht="48" x14ac:dyDescent="0.2">
      <c r="A367" s="522">
        <v>360</v>
      </c>
      <c r="B367" s="430" t="s">
        <v>4411</v>
      </c>
      <c r="C367" s="463" t="s">
        <v>4412</v>
      </c>
      <c r="D367" s="50">
        <v>2013</v>
      </c>
      <c r="E367" s="536" t="s">
        <v>4413</v>
      </c>
      <c r="F367" s="464" t="s">
        <v>2321</v>
      </c>
      <c r="G367" s="464" t="s">
        <v>1610</v>
      </c>
      <c r="H367" s="455"/>
      <c r="I367" s="471">
        <v>1</v>
      </c>
    </row>
    <row r="368" spans="1:9" ht="48" x14ac:dyDescent="0.2">
      <c r="A368" s="522">
        <v>361</v>
      </c>
      <c r="B368" s="455" t="s">
        <v>4414</v>
      </c>
      <c r="C368" s="463" t="s">
        <v>4415</v>
      </c>
      <c r="D368" s="50">
        <v>2013</v>
      </c>
      <c r="E368" s="536" t="s">
        <v>4416</v>
      </c>
      <c r="F368" s="464" t="s">
        <v>2321</v>
      </c>
      <c r="G368" s="464" t="s">
        <v>1610</v>
      </c>
      <c r="H368" s="455"/>
      <c r="I368" s="471">
        <v>1</v>
      </c>
    </row>
    <row r="369" spans="1:9" ht="24" x14ac:dyDescent="0.2">
      <c r="A369" s="522">
        <v>362</v>
      </c>
      <c r="B369" s="455" t="s">
        <v>4417</v>
      </c>
      <c r="C369" s="463" t="s">
        <v>4418</v>
      </c>
      <c r="D369" s="50">
        <v>2013</v>
      </c>
      <c r="E369" s="534" t="s">
        <v>4419</v>
      </c>
      <c r="F369" s="464" t="s">
        <v>2346</v>
      </c>
      <c r="G369" s="464" t="s">
        <v>1610</v>
      </c>
      <c r="H369" s="455"/>
      <c r="I369" s="471">
        <v>1</v>
      </c>
    </row>
    <row r="370" spans="1:9" ht="24" x14ac:dyDescent="0.2">
      <c r="A370" s="522">
        <v>363</v>
      </c>
      <c r="B370" s="430" t="s">
        <v>4420</v>
      </c>
      <c r="C370" s="463" t="s">
        <v>4421</v>
      </c>
      <c r="D370" s="50">
        <v>2013</v>
      </c>
      <c r="E370" s="534"/>
      <c r="F370" s="464" t="s">
        <v>2346</v>
      </c>
      <c r="G370" s="464" t="s">
        <v>1610</v>
      </c>
      <c r="H370" s="455"/>
      <c r="I370" s="471">
        <v>1</v>
      </c>
    </row>
    <row r="371" spans="1:9" ht="24" x14ac:dyDescent="0.2">
      <c r="A371" s="522">
        <v>364</v>
      </c>
      <c r="B371" s="455" t="s">
        <v>4422</v>
      </c>
      <c r="C371" s="463" t="s">
        <v>4423</v>
      </c>
      <c r="D371" s="50">
        <v>2013</v>
      </c>
      <c r="E371" s="534" t="s">
        <v>4424</v>
      </c>
      <c r="F371" s="464" t="s">
        <v>2346</v>
      </c>
      <c r="G371" s="464" t="s">
        <v>1610</v>
      </c>
      <c r="H371" s="455"/>
      <c r="I371" s="471">
        <v>1</v>
      </c>
    </row>
    <row r="372" spans="1:9" ht="36" x14ac:dyDescent="0.2">
      <c r="A372" s="522">
        <v>365</v>
      </c>
      <c r="B372" s="430" t="s">
        <v>4425</v>
      </c>
      <c r="C372" s="463" t="s">
        <v>4426</v>
      </c>
      <c r="D372" s="50">
        <v>2013</v>
      </c>
      <c r="E372" s="534" t="s">
        <v>4413</v>
      </c>
      <c r="F372" s="464" t="s">
        <v>2346</v>
      </c>
      <c r="G372" s="464" t="s">
        <v>1610</v>
      </c>
      <c r="H372" s="455"/>
      <c r="I372" s="471">
        <v>1</v>
      </c>
    </row>
    <row r="373" spans="1:9" ht="24" x14ac:dyDescent="0.2">
      <c r="A373" s="522">
        <v>366</v>
      </c>
      <c r="B373" s="455" t="s">
        <v>4427</v>
      </c>
      <c r="C373" s="463" t="s">
        <v>4428</v>
      </c>
      <c r="D373" s="50">
        <v>2013</v>
      </c>
      <c r="E373" s="534" t="s">
        <v>4429</v>
      </c>
      <c r="F373" s="464" t="s">
        <v>2346</v>
      </c>
      <c r="G373" s="464" t="s">
        <v>1610</v>
      </c>
      <c r="H373" s="455"/>
      <c r="I373" s="471">
        <v>1</v>
      </c>
    </row>
    <row r="374" spans="1:9" ht="24" x14ac:dyDescent="0.2">
      <c r="A374" s="522">
        <v>367</v>
      </c>
      <c r="B374" s="430" t="s">
        <v>4430</v>
      </c>
      <c r="C374" s="463" t="s">
        <v>4431</v>
      </c>
      <c r="D374" s="50">
        <v>2013</v>
      </c>
      <c r="E374" s="534"/>
      <c r="F374" s="464" t="s">
        <v>2346</v>
      </c>
      <c r="G374" s="464" t="s">
        <v>1610</v>
      </c>
      <c r="H374" s="455"/>
      <c r="I374" s="471">
        <v>1</v>
      </c>
    </row>
    <row r="375" spans="1:9" ht="24" x14ac:dyDescent="0.2">
      <c r="A375" s="522">
        <v>368</v>
      </c>
      <c r="B375" s="455" t="s">
        <v>4432</v>
      </c>
      <c r="C375" s="463" t="s">
        <v>4433</v>
      </c>
      <c r="D375" s="50">
        <v>2013</v>
      </c>
      <c r="E375" s="536"/>
      <c r="F375" s="464" t="s">
        <v>2346</v>
      </c>
      <c r="G375" s="464" t="s">
        <v>1610</v>
      </c>
      <c r="H375" s="455"/>
      <c r="I375" s="471">
        <v>1</v>
      </c>
    </row>
    <row r="376" spans="1:9" ht="24" x14ac:dyDescent="0.2">
      <c r="A376" s="522">
        <v>369</v>
      </c>
      <c r="B376" s="430" t="s">
        <v>4434</v>
      </c>
      <c r="C376" s="463" t="s">
        <v>4435</v>
      </c>
      <c r="D376" s="50">
        <v>2013</v>
      </c>
      <c r="E376" s="534"/>
      <c r="F376" s="464" t="s">
        <v>2346</v>
      </c>
      <c r="G376" s="464" t="s">
        <v>1610</v>
      </c>
      <c r="H376" s="455"/>
      <c r="I376" s="471">
        <v>1</v>
      </c>
    </row>
    <row r="377" spans="1:9" ht="60" x14ac:dyDescent="0.2">
      <c r="A377" s="522">
        <v>370</v>
      </c>
      <c r="B377" s="455" t="s">
        <v>4436</v>
      </c>
      <c r="C377" s="463" t="s">
        <v>4437</v>
      </c>
      <c r="D377" s="50">
        <v>2013</v>
      </c>
      <c r="E377" s="536" t="s">
        <v>4438</v>
      </c>
      <c r="F377" s="464" t="s">
        <v>2321</v>
      </c>
      <c r="G377" s="464" t="s">
        <v>1610</v>
      </c>
      <c r="H377" s="455"/>
      <c r="I377" s="471">
        <v>1</v>
      </c>
    </row>
    <row r="378" spans="1:9" ht="24" x14ac:dyDescent="0.2">
      <c r="A378" s="522">
        <v>371</v>
      </c>
      <c r="B378" s="430" t="s">
        <v>4439</v>
      </c>
      <c r="C378" s="463" t="s">
        <v>4418</v>
      </c>
      <c r="D378" s="50">
        <v>2013</v>
      </c>
      <c r="E378" s="534" t="s">
        <v>4404</v>
      </c>
      <c r="F378" s="464" t="s">
        <v>2321</v>
      </c>
      <c r="G378" s="464" t="s">
        <v>1610</v>
      </c>
      <c r="H378" s="455"/>
      <c r="I378" s="471">
        <v>1</v>
      </c>
    </row>
    <row r="379" spans="1:9" ht="24" x14ac:dyDescent="0.2">
      <c r="A379" s="522">
        <v>372</v>
      </c>
      <c r="B379" s="455" t="s">
        <v>4440</v>
      </c>
      <c r="C379" s="463" t="s">
        <v>4421</v>
      </c>
      <c r="D379" s="50">
        <v>2013</v>
      </c>
      <c r="E379" s="534"/>
      <c r="F379" s="464" t="s">
        <v>2321</v>
      </c>
      <c r="G379" s="464" t="s">
        <v>1610</v>
      </c>
      <c r="H379" s="455"/>
      <c r="I379" s="471">
        <v>1</v>
      </c>
    </row>
    <row r="380" spans="1:9" ht="24" x14ac:dyDescent="0.2">
      <c r="A380" s="522">
        <v>373</v>
      </c>
      <c r="B380" s="455" t="s">
        <v>4441</v>
      </c>
      <c r="C380" s="463" t="s">
        <v>4442</v>
      </c>
      <c r="D380" s="50">
        <v>2013</v>
      </c>
      <c r="E380" s="534" t="s">
        <v>4443</v>
      </c>
      <c r="F380" s="464" t="s">
        <v>2321</v>
      </c>
      <c r="G380" s="464" t="s">
        <v>1610</v>
      </c>
      <c r="H380" s="455"/>
      <c r="I380" s="471">
        <v>1</v>
      </c>
    </row>
    <row r="381" spans="1:9" ht="36" x14ac:dyDescent="0.2">
      <c r="A381" s="522">
        <v>374</v>
      </c>
      <c r="B381" s="455" t="s">
        <v>4444</v>
      </c>
      <c r="C381" s="463" t="s">
        <v>4426</v>
      </c>
      <c r="D381" s="50">
        <v>2013</v>
      </c>
      <c r="E381" s="534" t="s">
        <v>4445</v>
      </c>
      <c r="F381" s="464" t="s">
        <v>2321</v>
      </c>
      <c r="G381" s="464" t="s">
        <v>1610</v>
      </c>
      <c r="H381" s="455"/>
      <c r="I381" s="471">
        <v>1</v>
      </c>
    </row>
    <row r="382" spans="1:9" ht="24" x14ac:dyDescent="0.2">
      <c r="A382" s="522">
        <v>375</v>
      </c>
      <c r="B382" s="455" t="s">
        <v>4446</v>
      </c>
      <c r="C382" s="463" t="s">
        <v>4428</v>
      </c>
      <c r="D382" s="50">
        <v>2013</v>
      </c>
      <c r="E382" s="534" t="s">
        <v>4447</v>
      </c>
      <c r="F382" s="464" t="s">
        <v>2321</v>
      </c>
      <c r="G382" s="464" t="s">
        <v>1610</v>
      </c>
      <c r="H382" s="455"/>
      <c r="I382" s="471">
        <v>1</v>
      </c>
    </row>
    <row r="383" spans="1:9" ht="24" x14ac:dyDescent="0.2">
      <c r="A383" s="522">
        <v>376</v>
      </c>
      <c r="B383" s="455" t="s">
        <v>4448</v>
      </c>
      <c r="C383" s="463" t="s">
        <v>4431</v>
      </c>
      <c r="D383" s="50">
        <v>2013</v>
      </c>
      <c r="E383" s="534"/>
      <c r="F383" s="464" t="s">
        <v>2321</v>
      </c>
      <c r="G383" s="464" t="s">
        <v>1610</v>
      </c>
      <c r="H383" s="455"/>
      <c r="I383" s="471">
        <v>1</v>
      </c>
    </row>
    <row r="384" spans="1:9" ht="24" x14ac:dyDescent="0.2">
      <c r="A384" s="522">
        <v>377</v>
      </c>
      <c r="B384" s="455" t="s">
        <v>4449</v>
      </c>
      <c r="C384" s="463" t="s">
        <v>4433</v>
      </c>
      <c r="D384" s="50">
        <v>2013</v>
      </c>
      <c r="E384" s="536"/>
      <c r="F384" s="464" t="s">
        <v>2321</v>
      </c>
      <c r="G384" s="464" t="s">
        <v>1610</v>
      </c>
      <c r="H384" s="455"/>
      <c r="I384" s="471">
        <v>1</v>
      </c>
    </row>
    <row r="385" spans="1:9" ht="24" x14ac:dyDescent="0.2">
      <c r="A385" s="522">
        <v>378</v>
      </c>
      <c r="B385" s="430" t="s">
        <v>4450</v>
      </c>
      <c r="C385" s="463" t="s">
        <v>4435</v>
      </c>
      <c r="D385" s="50">
        <v>2013</v>
      </c>
      <c r="E385" s="534"/>
      <c r="F385" s="464" t="s">
        <v>2321</v>
      </c>
      <c r="G385" s="464" t="s">
        <v>1610</v>
      </c>
      <c r="H385" s="455"/>
      <c r="I385" s="471">
        <v>1</v>
      </c>
    </row>
    <row r="386" spans="1:9" ht="24" x14ac:dyDescent="0.2">
      <c r="A386" s="522">
        <v>379</v>
      </c>
      <c r="B386" s="455" t="s">
        <v>4451</v>
      </c>
      <c r="C386" s="463" t="s">
        <v>4418</v>
      </c>
      <c r="D386" s="50">
        <v>2013</v>
      </c>
      <c r="E386" s="534" t="s">
        <v>4452</v>
      </c>
      <c r="F386" s="464" t="s">
        <v>2352</v>
      </c>
      <c r="G386" s="464" t="s">
        <v>1610</v>
      </c>
      <c r="H386" s="455"/>
      <c r="I386" s="471">
        <v>1</v>
      </c>
    </row>
    <row r="387" spans="1:9" ht="24" x14ac:dyDescent="0.2">
      <c r="A387" s="522">
        <v>380</v>
      </c>
      <c r="B387" s="455" t="s">
        <v>4453</v>
      </c>
      <c r="C387" s="463" t="s">
        <v>4421</v>
      </c>
      <c r="D387" s="50">
        <v>2013</v>
      </c>
      <c r="E387" s="534"/>
      <c r="F387" s="464" t="s">
        <v>2352</v>
      </c>
      <c r="G387" s="464" t="s">
        <v>1610</v>
      </c>
      <c r="H387" s="455"/>
      <c r="I387" s="471">
        <v>1</v>
      </c>
    </row>
    <row r="388" spans="1:9" ht="24" x14ac:dyDescent="0.2">
      <c r="A388" s="522">
        <v>381</v>
      </c>
      <c r="B388" s="455" t="s">
        <v>4454</v>
      </c>
      <c r="C388" s="463" t="s">
        <v>4442</v>
      </c>
      <c r="D388" s="50">
        <v>2013</v>
      </c>
      <c r="E388" s="534" t="s">
        <v>4455</v>
      </c>
      <c r="F388" s="464" t="s">
        <v>2352</v>
      </c>
      <c r="G388" s="464" t="s">
        <v>1610</v>
      </c>
      <c r="H388" s="455"/>
      <c r="I388" s="471">
        <v>1</v>
      </c>
    </row>
    <row r="389" spans="1:9" ht="36" x14ac:dyDescent="0.2">
      <c r="A389" s="522">
        <v>382</v>
      </c>
      <c r="B389" s="455" t="s">
        <v>4456</v>
      </c>
      <c r="C389" s="463" t="s">
        <v>4426</v>
      </c>
      <c r="D389" s="50">
        <v>2013</v>
      </c>
      <c r="E389" s="534" t="s">
        <v>4413</v>
      </c>
      <c r="F389" s="464" t="s">
        <v>2352</v>
      </c>
      <c r="G389" s="464" t="s">
        <v>1610</v>
      </c>
      <c r="H389" s="455"/>
      <c r="I389" s="471">
        <v>1</v>
      </c>
    </row>
    <row r="390" spans="1:9" ht="24" x14ac:dyDescent="0.2">
      <c r="A390" s="522">
        <v>383</v>
      </c>
      <c r="B390" s="455" t="s">
        <v>4457</v>
      </c>
      <c r="C390" s="463" t="s">
        <v>4428</v>
      </c>
      <c r="D390" s="50">
        <v>2013</v>
      </c>
      <c r="E390" s="534" t="s">
        <v>4429</v>
      </c>
      <c r="F390" s="464" t="s">
        <v>2352</v>
      </c>
      <c r="G390" s="464" t="s">
        <v>1610</v>
      </c>
      <c r="H390" s="455"/>
      <c r="I390" s="471">
        <v>1</v>
      </c>
    </row>
    <row r="391" spans="1:9" ht="24" x14ac:dyDescent="0.2">
      <c r="A391" s="522">
        <v>384</v>
      </c>
      <c r="B391" s="455" t="s">
        <v>4458</v>
      </c>
      <c r="C391" s="463" t="s">
        <v>4431</v>
      </c>
      <c r="D391" s="50">
        <v>2013</v>
      </c>
      <c r="E391" s="534"/>
      <c r="F391" s="464" t="s">
        <v>2352</v>
      </c>
      <c r="G391" s="464" t="s">
        <v>1610</v>
      </c>
      <c r="H391" s="455"/>
      <c r="I391" s="471">
        <v>1</v>
      </c>
    </row>
    <row r="392" spans="1:9" ht="24" x14ac:dyDescent="0.2">
      <c r="A392" s="522">
        <v>385</v>
      </c>
      <c r="B392" s="455" t="s">
        <v>4459</v>
      </c>
      <c r="C392" s="463" t="s">
        <v>4433</v>
      </c>
      <c r="D392" s="50">
        <v>2013</v>
      </c>
      <c r="E392" s="536" t="s">
        <v>4460</v>
      </c>
      <c r="F392" s="464" t="s">
        <v>2352</v>
      </c>
      <c r="G392" s="464" t="s">
        <v>1610</v>
      </c>
      <c r="H392" s="455"/>
      <c r="I392" s="471">
        <v>1</v>
      </c>
    </row>
    <row r="393" spans="1:9" ht="36" x14ac:dyDescent="0.2">
      <c r="A393" s="522">
        <v>386</v>
      </c>
      <c r="B393" s="455" t="s">
        <v>4461</v>
      </c>
      <c r="C393" s="463" t="s">
        <v>4462</v>
      </c>
      <c r="D393" s="50">
        <v>2013</v>
      </c>
      <c r="E393" s="534"/>
      <c r="F393" s="464" t="s">
        <v>2352</v>
      </c>
      <c r="G393" s="464" t="s">
        <v>1610</v>
      </c>
      <c r="H393" s="455"/>
      <c r="I393" s="471">
        <v>1</v>
      </c>
    </row>
    <row r="394" spans="1:9" ht="36" x14ac:dyDescent="0.2">
      <c r="A394" s="522">
        <v>387</v>
      </c>
      <c r="B394" s="455" t="s">
        <v>4463</v>
      </c>
      <c r="C394" s="463" t="s">
        <v>4464</v>
      </c>
      <c r="D394" s="50">
        <v>2013</v>
      </c>
      <c r="E394" s="534" t="s">
        <v>4465</v>
      </c>
      <c r="F394" s="464" t="s">
        <v>2321</v>
      </c>
      <c r="G394" s="464" t="s">
        <v>1610</v>
      </c>
      <c r="H394" s="455"/>
      <c r="I394" s="471">
        <v>4</v>
      </c>
    </row>
    <row r="395" spans="1:9" ht="24" x14ac:dyDescent="0.2">
      <c r="A395" s="522">
        <v>388</v>
      </c>
      <c r="B395" s="455" t="s">
        <v>4466</v>
      </c>
      <c r="C395" s="463" t="s">
        <v>4467</v>
      </c>
      <c r="D395" s="50">
        <v>2013</v>
      </c>
      <c r="E395" s="534" t="s">
        <v>4468</v>
      </c>
      <c r="F395" s="464" t="s">
        <v>2321</v>
      </c>
      <c r="G395" s="464" t="s">
        <v>1610</v>
      </c>
      <c r="H395" s="455"/>
      <c r="I395" s="471">
        <v>1</v>
      </c>
    </row>
    <row r="396" spans="1:9" ht="36" x14ac:dyDescent="0.2">
      <c r="A396" s="522">
        <v>389</v>
      </c>
      <c r="B396" s="455" t="s">
        <v>4469</v>
      </c>
      <c r="C396" s="463" t="s">
        <v>4470</v>
      </c>
      <c r="D396" s="50">
        <v>2013</v>
      </c>
      <c r="E396" s="534" t="s">
        <v>4471</v>
      </c>
      <c r="F396" s="464" t="s">
        <v>2575</v>
      </c>
      <c r="G396" s="464" t="s">
        <v>1610</v>
      </c>
      <c r="H396" s="455"/>
      <c r="I396" s="471">
        <v>1</v>
      </c>
    </row>
    <row r="397" spans="1:9" ht="36" x14ac:dyDescent="0.2">
      <c r="A397" s="522">
        <v>390</v>
      </c>
      <c r="B397" s="455" t="s">
        <v>4472</v>
      </c>
      <c r="C397" s="463" t="s">
        <v>4473</v>
      </c>
      <c r="D397" s="357">
        <v>2013</v>
      </c>
      <c r="E397" s="534" t="s">
        <v>4474</v>
      </c>
      <c r="F397" s="464" t="s">
        <v>2575</v>
      </c>
      <c r="G397" s="464" t="s">
        <v>1610</v>
      </c>
      <c r="H397" s="455"/>
      <c r="I397" s="471">
        <v>1</v>
      </c>
    </row>
    <row r="398" spans="1:9" ht="36" x14ac:dyDescent="0.2">
      <c r="A398" s="522">
        <v>391</v>
      </c>
      <c r="B398" s="430" t="s">
        <v>4475</v>
      </c>
      <c r="C398" s="463" t="s">
        <v>4476</v>
      </c>
      <c r="D398" s="357">
        <v>2013</v>
      </c>
      <c r="E398" s="534" t="s">
        <v>4477</v>
      </c>
      <c r="F398" s="464" t="s">
        <v>2575</v>
      </c>
      <c r="G398" s="464" t="s">
        <v>1610</v>
      </c>
      <c r="H398" s="455"/>
      <c r="I398" s="471">
        <v>1</v>
      </c>
    </row>
    <row r="399" spans="1:9" ht="24" x14ac:dyDescent="0.2">
      <c r="A399" s="522">
        <v>392</v>
      </c>
      <c r="B399" s="455" t="s">
        <v>4478</v>
      </c>
      <c r="C399" s="463" t="s">
        <v>4479</v>
      </c>
      <c r="D399" s="46"/>
      <c r="E399" s="534" t="s">
        <v>4480</v>
      </c>
      <c r="F399" s="464" t="s">
        <v>659</v>
      </c>
      <c r="G399" s="464" t="s">
        <v>1610</v>
      </c>
      <c r="H399" s="455"/>
      <c r="I399" s="471">
        <v>1</v>
      </c>
    </row>
    <row r="400" spans="1:9" ht="48" customHeight="1" x14ac:dyDescent="0.2">
      <c r="A400" s="522">
        <v>393</v>
      </c>
      <c r="B400" s="455" t="s">
        <v>4481</v>
      </c>
      <c r="C400" s="463" t="s">
        <v>4482</v>
      </c>
      <c r="D400" s="195"/>
      <c r="E400" s="463" t="s">
        <v>4483</v>
      </c>
      <c r="F400" s="464" t="s">
        <v>2321</v>
      </c>
      <c r="G400" s="464" t="s">
        <v>1610</v>
      </c>
      <c r="H400" s="455"/>
      <c r="I400" s="471">
        <v>1</v>
      </c>
    </row>
    <row r="401" spans="1:9" ht="48" customHeight="1" x14ac:dyDescent="0.2">
      <c r="A401" s="522">
        <v>394</v>
      </c>
      <c r="B401" s="455" t="s">
        <v>4484</v>
      </c>
      <c r="C401" s="463" t="s">
        <v>4485</v>
      </c>
      <c r="D401" s="195"/>
      <c r="E401" s="534" t="s">
        <v>4486</v>
      </c>
      <c r="F401" s="464" t="s">
        <v>2321</v>
      </c>
      <c r="G401" s="464" t="s">
        <v>1610</v>
      </c>
      <c r="H401" s="455"/>
      <c r="I401" s="471">
        <v>1</v>
      </c>
    </row>
    <row r="402" spans="1:9" ht="24" x14ac:dyDescent="0.2">
      <c r="A402" s="522">
        <v>395</v>
      </c>
      <c r="B402" s="455" t="s">
        <v>4487</v>
      </c>
      <c r="C402" s="463" t="s">
        <v>4482</v>
      </c>
      <c r="D402" s="465">
        <v>41605</v>
      </c>
      <c r="E402" s="463" t="s">
        <v>4488</v>
      </c>
      <c r="F402" s="464" t="s">
        <v>2346</v>
      </c>
      <c r="G402" s="464" t="s">
        <v>1610</v>
      </c>
      <c r="H402" s="455"/>
      <c r="I402" s="471">
        <v>4</v>
      </c>
    </row>
    <row r="403" spans="1:9" ht="24" x14ac:dyDescent="0.2">
      <c r="A403" s="522">
        <v>396</v>
      </c>
      <c r="B403" s="546" t="s">
        <v>4487</v>
      </c>
      <c r="C403" s="463" t="s">
        <v>4489</v>
      </c>
      <c r="D403" s="465">
        <v>41627</v>
      </c>
      <c r="E403" s="463" t="s">
        <v>4490</v>
      </c>
      <c r="F403" s="464" t="s">
        <v>2352</v>
      </c>
      <c r="G403" s="464" t="s">
        <v>1610</v>
      </c>
      <c r="H403" s="455"/>
      <c r="I403" s="471">
        <v>2</v>
      </c>
    </row>
    <row r="404" spans="1:9" ht="48" customHeight="1" x14ac:dyDescent="0.2">
      <c r="A404" s="522">
        <v>397</v>
      </c>
      <c r="B404" s="455" t="s">
        <v>4491</v>
      </c>
      <c r="C404" s="463" t="s">
        <v>4492</v>
      </c>
      <c r="D404" s="465">
        <v>41627</v>
      </c>
      <c r="E404" s="463" t="s">
        <v>4493</v>
      </c>
      <c r="F404" s="464" t="s">
        <v>2352</v>
      </c>
      <c r="G404" s="464" t="s">
        <v>1610</v>
      </c>
      <c r="H404" s="455"/>
      <c r="I404" s="471">
        <v>1</v>
      </c>
    </row>
    <row r="405" spans="1:9" ht="36" x14ac:dyDescent="0.2">
      <c r="A405" s="522">
        <v>398</v>
      </c>
      <c r="B405" s="455" t="s">
        <v>4494</v>
      </c>
      <c r="C405" s="463" t="s">
        <v>4495</v>
      </c>
      <c r="D405" s="465">
        <v>41627</v>
      </c>
      <c r="E405" s="463" t="s">
        <v>4496</v>
      </c>
      <c r="F405" s="464" t="s">
        <v>962</v>
      </c>
      <c r="G405" s="464" t="s">
        <v>797</v>
      </c>
      <c r="H405" s="455"/>
      <c r="I405" s="471">
        <v>1</v>
      </c>
    </row>
    <row r="406" spans="1:9" ht="36" x14ac:dyDescent="0.2">
      <c r="A406" s="522">
        <v>399</v>
      </c>
      <c r="B406" s="455" t="s">
        <v>4497</v>
      </c>
      <c r="C406" s="463" t="s">
        <v>4495</v>
      </c>
      <c r="D406" s="465">
        <v>41627</v>
      </c>
      <c r="E406" s="463" t="s">
        <v>4498</v>
      </c>
      <c r="F406" s="464" t="s">
        <v>962</v>
      </c>
      <c r="G406" s="464" t="s">
        <v>797</v>
      </c>
      <c r="H406" s="455"/>
      <c r="I406" s="471">
        <v>1</v>
      </c>
    </row>
    <row r="407" spans="1:9" ht="48" x14ac:dyDescent="0.2">
      <c r="A407" s="522">
        <v>400</v>
      </c>
      <c r="B407" s="455" t="s">
        <v>4499</v>
      </c>
      <c r="C407" s="463" t="s">
        <v>4500</v>
      </c>
      <c r="D407" s="465">
        <v>41627</v>
      </c>
      <c r="E407" s="463" t="s">
        <v>4501</v>
      </c>
      <c r="F407" s="464" t="s">
        <v>962</v>
      </c>
      <c r="G407" s="464" t="s">
        <v>797</v>
      </c>
      <c r="H407" s="455"/>
      <c r="I407" s="471">
        <v>1</v>
      </c>
    </row>
    <row r="408" spans="1:9" ht="48" x14ac:dyDescent="0.2">
      <c r="A408" s="522">
        <v>401</v>
      </c>
      <c r="B408" s="455" t="s">
        <v>4502</v>
      </c>
      <c r="C408" s="463" t="s">
        <v>4500</v>
      </c>
      <c r="D408" s="465">
        <v>41627</v>
      </c>
      <c r="E408" s="463" t="s">
        <v>4503</v>
      </c>
      <c r="F408" s="464" t="s">
        <v>962</v>
      </c>
      <c r="G408" s="464" t="s">
        <v>797</v>
      </c>
      <c r="H408" s="455"/>
      <c r="I408" s="471">
        <v>1</v>
      </c>
    </row>
    <row r="409" spans="1:9" ht="84" x14ac:dyDescent="0.2">
      <c r="A409" s="522">
        <v>402</v>
      </c>
      <c r="B409" s="455" t="s">
        <v>4504</v>
      </c>
      <c r="C409" s="463" t="s">
        <v>4505</v>
      </c>
      <c r="D409" s="465">
        <v>41627</v>
      </c>
      <c r="E409" s="463" t="s">
        <v>4506</v>
      </c>
      <c r="F409" s="464" t="s">
        <v>962</v>
      </c>
      <c r="G409" s="464" t="s">
        <v>797</v>
      </c>
      <c r="H409" s="455"/>
      <c r="I409" s="471">
        <v>1</v>
      </c>
    </row>
    <row r="410" spans="1:9" ht="60" x14ac:dyDescent="0.2">
      <c r="A410" s="522">
        <v>403</v>
      </c>
      <c r="B410" s="455" t="s">
        <v>4507</v>
      </c>
      <c r="C410" s="463" t="s">
        <v>4508</v>
      </c>
      <c r="D410" s="465">
        <v>41627</v>
      </c>
      <c r="E410" s="463" t="s">
        <v>4509</v>
      </c>
      <c r="F410" s="464" t="s">
        <v>962</v>
      </c>
      <c r="G410" s="464" t="s">
        <v>797</v>
      </c>
      <c r="H410" s="455"/>
      <c r="I410" s="471">
        <v>1</v>
      </c>
    </row>
    <row r="411" spans="1:9" ht="24" x14ac:dyDescent="0.2">
      <c r="A411" s="522">
        <v>404</v>
      </c>
      <c r="B411" s="455" t="s">
        <v>4510</v>
      </c>
      <c r="C411" s="463" t="s">
        <v>4511</v>
      </c>
      <c r="D411" s="465">
        <v>41627</v>
      </c>
      <c r="E411" s="463" t="s">
        <v>4512</v>
      </c>
      <c r="F411" s="464" t="s">
        <v>962</v>
      </c>
      <c r="G411" s="464" t="s">
        <v>797</v>
      </c>
      <c r="H411" s="455"/>
      <c r="I411" s="471">
        <v>1</v>
      </c>
    </row>
    <row r="412" spans="1:9" ht="36" x14ac:dyDescent="0.2">
      <c r="A412" s="522">
        <v>405</v>
      </c>
      <c r="B412" s="455" t="s">
        <v>4513</v>
      </c>
      <c r="C412" s="463" t="s">
        <v>4514</v>
      </c>
      <c r="D412" s="465">
        <v>41627</v>
      </c>
      <c r="E412" s="463" t="s">
        <v>4515</v>
      </c>
      <c r="F412" s="464" t="s">
        <v>962</v>
      </c>
      <c r="G412" s="464" t="s">
        <v>797</v>
      </c>
      <c r="H412" s="455"/>
      <c r="I412" s="471">
        <v>1</v>
      </c>
    </row>
    <row r="413" spans="1:9" ht="36" x14ac:dyDescent="0.2">
      <c r="A413" s="522">
        <v>406</v>
      </c>
      <c r="B413" s="455" t="s">
        <v>4516</v>
      </c>
      <c r="C413" s="463" t="s">
        <v>4514</v>
      </c>
      <c r="D413" s="465">
        <v>41275</v>
      </c>
      <c r="E413" s="463" t="s">
        <v>4517</v>
      </c>
      <c r="F413" s="464" t="s">
        <v>962</v>
      </c>
      <c r="G413" s="464" t="s">
        <v>797</v>
      </c>
      <c r="H413" s="455"/>
      <c r="I413" s="471">
        <v>1</v>
      </c>
    </row>
    <row r="414" spans="1:9" ht="36" x14ac:dyDescent="0.2">
      <c r="A414" s="522">
        <v>407</v>
      </c>
      <c r="B414" s="455" t="s">
        <v>4518</v>
      </c>
      <c r="C414" s="463" t="s">
        <v>4514</v>
      </c>
      <c r="D414" s="465">
        <v>41275</v>
      </c>
      <c r="E414" s="463" t="s">
        <v>4519</v>
      </c>
      <c r="F414" s="464" t="s">
        <v>962</v>
      </c>
      <c r="G414" s="464" t="s">
        <v>797</v>
      </c>
      <c r="H414" s="455"/>
      <c r="I414" s="471">
        <v>1</v>
      </c>
    </row>
    <row r="415" spans="1:9" ht="36" x14ac:dyDescent="0.2">
      <c r="A415" s="522">
        <v>408</v>
      </c>
      <c r="B415" s="455" t="s">
        <v>4520</v>
      </c>
      <c r="C415" s="463" t="s">
        <v>4514</v>
      </c>
      <c r="D415" s="465">
        <v>41747</v>
      </c>
      <c r="E415" s="463" t="s">
        <v>4521</v>
      </c>
      <c r="F415" s="464" t="s">
        <v>962</v>
      </c>
      <c r="G415" s="464" t="s">
        <v>797</v>
      </c>
      <c r="H415" s="455"/>
      <c r="I415" s="471">
        <v>1</v>
      </c>
    </row>
    <row r="416" spans="1:9" ht="24" x14ac:dyDescent="0.2">
      <c r="A416" s="522">
        <v>409</v>
      </c>
      <c r="B416" s="455" t="s">
        <v>4522</v>
      </c>
      <c r="C416" s="463" t="s">
        <v>4235</v>
      </c>
      <c r="D416" s="465">
        <v>41754</v>
      </c>
      <c r="E416" s="463" t="s">
        <v>4523</v>
      </c>
      <c r="F416" s="464" t="s">
        <v>962</v>
      </c>
      <c r="G416" s="464" t="s">
        <v>797</v>
      </c>
      <c r="H416" s="455"/>
      <c r="I416" s="471">
        <v>1</v>
      </c>
    </row>
    <row r="417" spans="1:9" ht="24" x14ac:dyDescent="0.2">
      <c r="A417" s="522">
        <v>410</v>
      </c>
      <c r="B417" s="455" t="s">
        <v>4524</v>
      </c>
      <c r="C417" s="463" t="s">
        <v>4235</v>
      </c>
      <c r="D417" s="465">
        <v>41754</v>
      </c>
      <c r="E417" s="463" t="s">
        <v>4525</v>
      </c>
      <c r="F417" s="464" t="s">
        <v>962</v>
      </c>
      <c r="G417" s="464" t="s">
        <v>797</v>
      </c>
      <c r="H417" s="455"/>
      <c r="I417" s="471">
        <v>1</v>
      </c>
    </row>
    <row r="418" spans="1:9" ht="24" x14ac:dyDescent="0.2">
      <c r="A418" s="522">
        <v>411</v>
      </c>
      <c r="B418" s="455" t="s">
        <v>4526</v>
      </c>
      <c r="C418" s="463" t="s">
        <v>4235</v>
      </c>
      <c r="D418" s="465">
        <v>40544</v>
      </c>
      <c r="E418" s="463" t="s">
        <v>4527</v>
      </c>
      <c r="F418" s="464" t="s">
        <v>962</v>
      </c>
      <c r="G418" s="464" t="s">
        <v>797</v>
      </c>
      <c r="H418" s="455"/>
      <c r="I418" s="471">
        <v>1</v>
      </c>
    </row>
    <row r="419" spans="1:9" ht="24" x14ac:dyDescent="0.2">
      <c r="A419" s="522">
        <v>412</v>
      </c>
      <c r="B419" s="455" t="s">
        <v>4528</v>
      </c>
      <c r="C419" s="463" t="s">
        <v>4482</v>
      </c>
      <c r="D419" s="465">
        <v>41631</v>
      </c>
      <c r="E419" s="463" t="s">
        <v>4529</v>
      </c>
      <c r="F419" s="464" t="s">
        <v>2352</v>
      </c>
      <c r="G419" s="480" t="s">
        <v>1610</v>
      </c>
      <c r="H419" s="455"/>
      <c r="I419" s="471">
        <v>1</v>
      </c>
    </row>
    <row r="420" spans="1:9" ht="24" x14ac:dyDescent="0.2">
      <c r="A420" s="522">
        <v>413</v>
      </c>
      <c r="B420" s="455" t="s">
        <v>4530</v>
      </c>
      <c r="C420" s="463" t="s">
        <v>4482</v>
      </c>
      <c r="D420" s="465">
        <v>41631</v>
      </c>
      <c r="E420" s="463" t="s">
        <v>4531</v>
      </c>
      <c r="F420" s="464" t="s">
        <v>2352</v>
      </c>
      <c r="G420" s="480" t="s">
        <v>1610</v>
      </c>
      <c r="H420" s="455"/>
      <c r="I420" s="471">
        <v>3</v>
      </c>
    </row>
    <row r="421" spans="1:9" ht="36" x14ac:dyDescent="0.2">
      <c r="A421" s="522">
        <v>414</v>
      </c>
      <c r="B421" s="455" t="s">
        <v>4532</v>
      </c>
      <c r="C421" s="463" t="s">
        <v>4533</v>
      </c>
      <c r="D421" s="465">
        <v>41627</v>
      </c>
      <c r="E421" s="463" t="s">
        <v>4534</v>
      </c>
      <c r="F421" s="464" t="s">
        <v>2340</v>
      </c>
      <c r="G421" s="464" t="s">
        <v>1610</v>
      </c>
      <c r="H421" s="455"/>
      <c r="I421" s="471">
        <v>1</v>
      </c>
    </row>
    <row r="422" spans="1:9" ht="24" x14ac:dyDescent="0.2">
      <c r="A422" s="522">
        <v>415</v>
      </c>
      <c r="B422" s="430" t="s">
        <v>4535</v>
      </c>
      <c r="C422" s="463" t="s">
        <v>4536</v>
      </c>
      <c r="D422" s="46"/>
      <c r="E422" s="463" t="s">
        <v>3861</v>
      </c>
      <c r="F422" s="464" t="s">
        <v>2340</v>
      </c>
      <c r="G422" s="464" t="s">
        <v>1610</v>
      </c>
      <c r="H422" s="455"/>
      <c r="I422" s="471">
        <v>1</v>
      </c>
    </row>
    <row r="423" spans="1:9" ht="24" x14ac:dyDescent="0.2">
      <c r="A423" s="522">
        <v>416</v>
      </c>
      <c r="B423" s="455" t="s">
        <v>4537</v>
      </c>
      <c r="C423" s="463" t="s">
        <v>4536</v>
      </c>
      <c r="D423" s="46"/>
      <c r="E423" s="463" t="s">
        <v>4538</v>
      </c>
      <c r="F423" s="464" t="s">
        <v>4161</v>
      </c>
      <c r="G423" s="464" t="s">
        <v>1610</v>
      </c>
      <c r="H423" s="455"/>
      <c r="I423" s="471">
        <v>1</v>
      </c>
    </row>
    <row r="424" spans="1:9" ht="48" x14ac:dyDescent="0.2">
      <c r="A424" s="522">
        <v>417</v>
      </c>
      <c r="B424" s="546" t="s">
        <v>4539</v>
      </c>
      <c r="C424" s="463" t="s">
        <v>4540</v>
      </c>
      <c r="D424" s="46"/>
      <c r="E424" s="463" t="s">
        <v>4541</v>
      </c>
      <c r="F424" s="464" t="s">
        <v>4175</v>
      </c>
      <c r="G424" s="480" t="s">
        <v>1610</v>
      </c>
      <c r="H424" s="455"/>
      <c r="I424" s="471">
        <v>1</v>
      </c>
    </row>
    <row r="425" spans="1:9" ht="36" x14ac:dyDescent="0.2">
      <c r="A425" s="522">
        <v>418</v>
      </c>
      <c r="B425" s="546" t="s">
        <v>4542</v>
      </c>
      <c r="C425" s="463" t="s">
        <v>4543</v>
      </c>
      <c r="D425" s="46"/>
      <c r="E425" s="463" t="s">
        <v>4544</v>
      </c>
      <c r="F425" s="464" t="s">
        <v>2342</v>
      </c>
      <c r="G425" s="464" t="s">
        <v>1610</v>
      </c>
      <c r="H425" s="455"/>
      <c r="I425" s="471">
        <v>1</v>
      </c>
    </row>
    <row r="426" spans="1:9" ht="72" x14ac:dyDescent="0.2">
      <c r="A426" s="522">
        <v>419</v>
      </c>
      <c r="B426" s="546" t="s">
        <v>4545</v>
      </c>
      <c r="C426" s="460" t="s">
        <v>4546</v>
      </c>
      <c r="D426" s="46"/>
      <c r="E426" s="463"/>
      <c r="F426" s="464" t="s">
        <v>2321</v>
      </c>
      <c r="G426" s="464" t="s">
        <v>1610</v>
      </c>
      <c r="H426" s="455"/>
      <c r="I426" s="471">
        <v>1</v>
      </c>
    </row>
    <row r="427" spans="1:9" ht="48" x14ac:dyDescent="0.2">
      <c r="A427" s="522">
        <v>420</v>
      </c>
      <c r="B427" s="546" t="s">
        <v>4547</v>
      </c>
      <c r="C427" s="460" t="s">
        <v>4548</v>
      </c>
      <c r="D427" s="46"/>
      <c r="E427" s="463"/>
      <c r="F427" s="464" t="s">
        <v>2321</v>
      </c>
      <c r="G427" s="464" t="s">
        <v>1610</v>
      </c>
      <c r="H427" s="455"/>
      <c r="I427" s="471">
        <v>1</v>
      </c>
    </row>
    <row r="428" spans="1:9" ht="96" x14ac:dyDescent="0.2">
      <c r="A428" s="522">
        <v>421</v>
      </c>
      <c r="B428" s="548" t="s">
        <v>4549</v>
      </c>
      <c r="C428" s="460" t="s">
        <v>4550</v>
      </c>
      <c r="D428" s="195"/>
      <c r="E428" s="534"/>
      <c r="F428" s="464" t="s">
        <v>2321</v>
      </c>
      <c r="G428" s="480" t="s">
        <v>1610</v>
      </c>
      <c r="H428" s="455"/>
      <c r="I428" s="471">
        <v>1</v>
      </c>
    </row>
    <row r="429" spans="1:9" ht="72" x14ac:dyDescent="0.2">
      <c r="A429" s="522">
        <v>422</v>
      </c>
      <c r="B429" s="548" t="s">
        <v>4551</v>
      </c>
      <c r="C429" s="460" t="s">
        <v>4552</v>
      </c>
      <c r="D429" s="195"/>
      <c r="E429" s="534"/>
      <c r="F429" s="464" t="s">
        <v>2321</v>
      </c>
      <c r="G429" s="480" t="s">
        <v>1610</v>
      </c>
      <c r="H429" s="455"/>
      <c r="I429" s="471">
        <v>1</v>
      </c>
    </row>
    <row r="430" spans="1:9" ht="72" x14ac:dyDescent="0.2">
      <c r="A430" s="522">
        <v>423</v>
      </c>
      <c r="B430" s="546" t="s">
        <v>4553</v>
      </c>
      <c r="C430" s="460" t="s">
        <v>4554</v>
      </c>
      <c r="D430" s="195"/>
      <c r="E430" s="463"/>
      <c r="F430" s="464" t="s">
        <v>2321</v>
      </c>
      <c r="G430" s="480" t="s">
        <v>1610</v>
      </c>
      <c r="H430" s="455"/>
      <c r="I430" s="471">
        <v>1</v>
      </c>
    </row>
    <row r="431" spans="1:9" ht="48" x14ac:dyDescent="0.2">
      <c r="A431" s="522">
        <v>424</v>
      </c>
      <c r="B431" s="546" t="s">
        <v>4555</v>
      </c>
      <c r="C431" s="460" t="s">
        <v>4556</v>
      </c>
      <c r="D431" s="195"/>
      <c r="E431" s="460"/>
      <c r="F431" s="464" t="s">
        <v>2321</v>
      </c>
      <c r="G431" s="480" t="s">
        <v>1610</v>
      </c>
      <c r="H431" s="455"/>
      <c r="I431" s="471">
        <v>1</v>
      </c>
    </row>
    <row r="432" spans="1:9" ht="48" x14ac:dyDescent="0.2">
      <c r="A432" s="522">
        <v>425</v>
      </c>
      <c r="B432" s="546" t="s">
        <v>4557</v>
      </c>
      <c r="C432" s="460" t="s">
        <v>4556</v>
      </c>
      <c r="D432" s="465">
        <v>41627</v>
      </c>
      <c r="E432" s="460"/>
      <c r="F432" s="464" t="s">
        <v>2352</v>
      </c>
      <c r="G432" s="464" t="s">
        <v>1610</v>
      </c>
      <c r="H432" s="455"/>
      <c r="I432" s="471">
        <v>1</v>
      </c>
    </row>
    <row r="433" spans="1:9" ht="72" x14ac:dyDescent="0.2">
      <c r="A433" s="522">
        <v>426</v>
      </c>
      <c r="B433" s="546" t="s">
        <v>4558</v>
      </c>
      <c r="C433" s="460" t="s">
        <v>4546</v>
      </c>
      <c r="D433" s="465">
        <v>41627</v>
      </c>
      <c r="E433" s="463"/>
      <c r="F433" s="464" t="s">
        <v>2346</v>
      </c>
      <c r="G433" s="464" t="s">
        <v>1610</v>
      </c>
      <c r="H433" s="455"/>
      <c r="I433" s="471">
        <v>1</v>
      </c>
    </row>
    <row r="434" spans="1:9" ht="48" x14ac:dyDescent="0.2">
      <c r="A434" s="522">
        <v>427</v>
      </c>
      <c r="B434" s="546" t="s">
        <v>4559</v>
      </c>
      <c r="C434" s="460" t="s">
        <v>4548</v>
      </c>
      <c r="D434" s="465">
        <v>41627</v>
      </c>
      <c r="E434" s="463"/>
      <c r="F434" s="464" t="s">
        <v>2346</v>
      </c>
      <c r="G434" s="464" t="s">
        <v>1610</v>
      </c>
      <c r="H434" s="455"/>
      <c r="I434" s="471">
        <v>1</v>
      </c>
    </row>
    <row r="435" spans="1:9" ht="96" x14ac:dyDescent="0.2">
      <c r="A435" s="522">
        <v>428</v>
      </c>
      <c r="B435" s="548" t="s">
        <v>4560</v>
      </c>
      <c r="C435" s="460" t="s">
        <v>4550</v>
      </c>
      <c r="D435" s="465">
        <v>41627</v>
      </c>
      <c r="E435" s="463"/>
      <c r="F435" s="464" t="s">
        <v>2346</v>
      </c>
      <c r="G435" s="480" t="s">
        <v>1610</v>
      </c>
      <c r="H435" s="455"/>
      <c r="I435" s="471">
        <v>1</v>
      </c>
    </row>
    <row r="436" spans="1:9" ht="72" x14ac:dyDescent="0.2">
      <c r="A436" s="522">
        <v>429</v>
      </c>
      <c r="B436" s="548" t="s">
        <v>4561</v>
      </c>
      <c r="C436" s="460" t="s">
        <v>4552</v>
      </c>
      <c r="D436" s="465">
        <v>41627</v>
      </c>
      <c r="E436" s="463"/>
      <c r="F436" s="464" t="s">
        <v>2346</v>
      </c>
      <c r="G436" s="480" t="s">
        <v>1610</v>
      </c>
      <c r="H436" s="455"/>
      <c r="I436" s="471">
        <v>1</v>
      </c>
    </row>
    <row r="437" spans="1:9" ht="72" x14ac:dyDescent="0.2">
      <c r="A437" s="522">
        <v>430</v>
      </c>
      <c r="B437" s="548" t="s">
        <v>4562</v>
      </c>
      <c r="C437" s="460" t="s">
        <v>4554</v>
      </c>
      <c r="D437" s="465">
        <v>41627</v>
      </c>
      <c r="E437" s="463"/>
      <c r="F437" s="464" t="s">
        <v>2346</v>
      </c>
      <c r="G437" s="480" t="s">
        <v>1610</v>
      </c>
      <c r="H437" s="455"/>
      <c r="I437" s="471">
        <v>1</v>
      </c>
    </row>
    <row r="438" spans="1:9" ht="48" x14ac:dyDescent="0.2">
      <c r="A438" s="522">
        <v>431</v>
      </c>
      <c r="B438" s="548" t="s">
        <v>4563</v>
      </c>
      <c r="C438" s="460" t="s">
        <v>4556</v>
      </c>
      <c r="D438" s="465">
        <v>41627</v>
      </c>
      <c r="E438" s="460"/>
      <c r="F438" s="464" t="s">
        <v>2346</v>
      </c>
      <c r="G438" s="480" t="s">
        <v>1610</v>
      </c>
      <c r="H438" s="455"/>
      <c r="I438" s="471">
        <v>1</v>
      </c>
    </row>
    <row r="439" spans="1:9" ht="24" x14ac:dyDescent="0.2">
      <c r="A439" s="522">
        <v>432</v>
      </c>
      <c r="B439" s="548" t="s">
        <v>4564</v>
      </c>
      <c r="C439" s="460" t="s">
        <v>4565</v>
      </c>
      <c r="D439" s="465">
        <v>41275</v>
      </c>
      <c r="E439" s="534" t="s">
        <v>4327</v>
      </c>
      <c r="F439" s="464" t="s">
        <v>2352</v>
      </c>
      <c r="G439" s="480" t="s">
        <v>1610</v>
      </c>
      <c r="H439" s="455"/>
      <c r="I439" s="471">
        <v>1</v>
      </c>
    </row>
    <row r="440" spans="1:9" ht="24" x14ac:dyDescent="0.2">
      <c r="A440" s="522">
        <v>433</v>
      </c>
      <c r="B440" s="548" t="s">
        <v>4566</v>
      </c>
      <c r="C440" s="460" t="s">
        <v>4565</v>
      </c>
      <c r="D440" s="465">
        <v>41275</v>
      </c>
      <c r="E440" s="534" t="s">
        <v>4567</v>
      </c>
      <c r="F440" s="464" t="s">
        <v>2352</v>
      </c>
      <c r="G440" s="464" t="s">
        <v>1610</v>
      </c>
      <c r="H440" s="455"/>
      <c r="I440" s="471">
        <v>1</v>
      </c>
    </row>
    <row r="441" spans="1:9" ht="24" x14ac:dyDescent="0.2">
      <c r="A441" s="522">
        <v>434</v>
      </c>
      <c r="B441" s="546" t="s">
        <v>4568</v>
      </c>
      <c r="C441" s="460" t="s">
        <v>4569</v>
      </c>
      <c r="D441" s="465">
        <v>41747</v>
      </c>
      <c r="E441" s="534" t="s">
        <v>4570</v>
      </c>
      <c r="F441" s="464" t="s">
        <v>2338</v>
      </c>
      <c r="G441" s="464" t="s">
        <v>1610</v>
      </c>
      <c r="H441" s="455"/>
      <c r="I441" s="471">
        <v>1</v>
      </c>
    </row>
    <row r="442" spans="1:9" ht="24" x14ac:dyDescent="0.2">
      <c r="A442" s="522">
        <v>435</v>
      </c>
      <c r="B442" s="433" t="s">
        <v>4571</v>
      </c>
      <c r="C442" s="481" t="s">
        <v>4572</v>
      </c>
      <c r="D442" s="465">
        <v>41754</v>
      </c>
      <c r="E442" s="428" t="s">
        <v>4573</v>
      </c>
      <c r="F442" s="464" t="s">
        <v>2342</v>
      </c>
      <c r="G442" s="474" t="s">
        <v>1610</v>
      </c>
      <c r="H442" s="455"/>
      <c r="I442" s="471">
        <v>1</v>
      </c>
    </row>
    <row r="443" spans="1:9" ht="24" x14ac:dyDescent="0.2">
      <c r="A443" s="522">
        <v>436</v>
      </c>
      <c r="B443" s="546" t="s">
        <v>4574</v>
      </c>
      <c r="C443" s="460" t="s">
        <v>4575</v>
      </c>
      <c r="D443" s="465">
        <v>41754</v>
      </c>
      <c r="E443" s="463" t="s">
        <v>4576</v>
      </c>
      <c r="F443" s="464" t="s">
        <v>2342</v>
      </c>
      <c r="G443" s="464" t="s">
        <v>1610</v>
      </c>
      <c r="H443" s="455"/>
      <c r="I443" s="471">
        <v>1</v>
      </c>
    </row>
    <row r="444" spans="1:9" ht="24" x14ac:dyDescent="0.2">
      <c r="A444" s="522">
        <v>437</v>
      </c>
      <c r="B444" s="546" t="s">
        <v>4577</v>
      </c>
      <c r="C444" s="460" t="s">
        <v>4578</v>
      </c>
      <c r="D444" s="465">
        <v>40544</v>
      </c>
      <c r="E444" s="463" t="s">
        <v>4579</v>
      </c>
      <c r="F444" s="464" t="s">
        <v>962</v>
      </c>
      <c r="G444" s="464" t="s">
        <v>543</v>
      </c>
      <c r="H444" s="455"/>
      <c r="I444" s="471">
        <v>1</v>
      </c>
    </row>
    <row r="445" spans="1:9" ht="36" x14ac:dyDescent="0.2">
      <c r="A445" s="522">
        <v>438</v>
      </c>
      <c r="B445" s="546" t="s">
        <v>4580</v>
      </c>
      <c r="C445" s="460" t="s">
        <v>4581</v>
      </c>
      <c r="D445" s="465">
        <v>41000</v>
      </c>
      <c r="E445" s="463" t="s">
        <v>4582</v>
      </c>
      <c r="F445" s="464" t="s">
        <v>1450</v>
      </c>
      <c r="G445" s="464" t="s">
        <v>1610</v>
      </c>
      <c r="H445" s="455"/>
      <c r="I445" s="471">
        <v>1</v>
      </c>
    </row>
    <row r="446" spans="1:9" ht="24" x14ac:dyDescent="0.2">
      <c r="A446" s="522">
        <v>439</v>
      </c>
      <c r="B446" s="546" t="s">
        <v>4583</v>
      </c>
      <c r="C446" s="460" t="s">
        <v>4584</v>
      </c>
      <c r="D446" s="50"/>
      <c r="E446" s="463" t="s">
        <v>4585</v>
      </c>
      <c r="F446" s="464" t="s">
        <v>1450</v>
      </c>
      <c r="G446" s="464" t="s">
        <v>1610</v>
      </c>
      <c r="H446" s="455"/>
      <c r="I446" s="471">
        <v>1</v>
      </c>
    </row>
    <row r="447" spans="1:9" ht="24" x14ac:dyDescent="0.2">
      <c r="A447" s="522">
        <v>440</v>
      </c>
      <c r="B447" s="432" t="s">
        <v>4586</v>
      </c>
      <c r="C447" s="478" t="s">
        <v>4587</v>
      </c>
      <c r="D447" s="542">
        <v>41781</v>
      </c>
      <c r="E447" s="479" t="s">
        <v>4588</v>
      </c>
      <c r="F447" s="464" t="s">
        <v>2346</v>
      </c>
      <c r="G447" s="480" t="s">
        <v>1610</v>
      </c>
      <c r="H447" s="455"/>
      <c r="I447" s="471">
        <v>1</v>
      </c>
    </row>
    <row r="448" spans="1:9" ht="24" x14ac:dyDescent="0.2">
      <c r="A448" s="522">
        <v>441</v>
      </c>
      <c r="B448" s="546" t="s">
        <v>4589</v>
      </c>
      <c r="C448" s="460" t="s">
        <v>4590</v>
      </c>
      <c r="D448" s="465">
        <v>41871</v>
      </c>
      <c r="E448" s="463" t="s">
        <v>4591</v>
      </c>
      <c r="F448" s="464" t="s">
        <v>2352</v>
      </c>
      <c r="G448" s="480" t="s">
        <v>1610</v>
      </c>
      <c r="H448" s="455"/>
      <c r="I448" s="471">
        <v>1</v>
      </c>
    </row>
    <row r="449" spans="1:9" ht="48" x14ac:dyDescent="0.2">
      <c r="A449" s="522">
        <v>442</v>
      </c>
      <c r="B449" s="546" t="s">
        <v>4592</v>
      </c>
      <c r="C449" s="460" t="s">
        <v>4593</v>
      </c>
      <c r="D449" s="465">
        <v>41754</v>
      </c>
      <c r="E449" s="460" t="s">
        <v>4594</v>
      </c>
      <c r="F449" s="464" t="s">
        <v>2937</v>
      </c>
      <c r="G449" s="464" t="s">
        <v>1610</v>
      </c>
      <c r="H449" s="455"/>
      <c r="I449" s="471">
        <v>1</v>
      </c>
    </row>
    <row r="450" spans="1:9" ht="24" x14ac:dyDescent="0.2">
      <c r="A450" s="522">
        <v>443</v>
      </c>
      <c r="B450" s="546" t="s">
        <v>4595</v>
      </c>
      <c r="C450" s="460" t="s">
        <v>4596</v>
      </c>
      <c r="D450" s="465">
        <v>41754</v>
      </c>
      <c r="E450" s="463" t="s">
        <v>4597</v>
      </c>
      <c r="F450" s="464" t="s">
        <v>2352</v>
      </c>
      <c r="G450" s="464" t="s">
        <v>1610</v>
      </c>
      <c r="H450" s="455"/>
      <c r="I450" s="471">
        <v>1</v>
      </c>
    </row>
    <row r="451" spans="1:9" ht="24" x14ac:dyDescent="0.2">
      <c r="A451" s="522">
        <v>444</v>
      </c>
      <c r="B451" s="546" t="s">
        <v>4598</v>
      </c>
      <c r="C451" s="460" t="s">
        <v>4596</v>
      </c>
      <c r="D451" s="465">
        <v>40544</v>
      </c>
      <c r="E451" s="463" t="s">
        <v>4599</v>
      </c>
      <c r="F451" s="464" t="s">
        <v>2352</v>
      </c>
      <c r="G451" s="464" t="s">
        <v>1610</v>
      </c>
      <c r="H451" s="455"/>
      <c r="I451" s="471">
        <v>1</v>
      </c>
    </row>
    <row r="452" spans="1:9" ht="24" x14ac:dyDescent="0.2">
      <c r="A452" s="522">
        <v>445</v>
      </c>
      <c r="B452" s="546" t="s">
        <v>4600</v>
      </c>
      <c r="C452" s="466" t="s">
        <v>4601</v>
      </c>
      <c r="D452" s="465">
        <v>41871</v>
      </c>
      <c r="E452" s="463" t="s">
        <v>4602</v>
      </c>
      <c r="F452" s="464" t="s">
        <v>2346</v>
      </c>
      <c r="G452" s="464" t="s">
        <v>1610</v>
      </c>
      <c r="H452" s="455"/>
      <c r="I452" s="471">
        <v>1</v>
      </c>
    </row>
    <row r="453" spans="1:9" ht="24" x14ac:dyDescent="0.2">
      <c r="A453" s="522">
        <v>446</v>
      </c>
      <c r="B453" s="546" t="s">
        <v>4603</v>
      </c>
      <c r="C453" s="466" t="s">
        <v>4604</v>
      </c>
      <c r="D453" s="464"/>
      <c r="E453" s="463" t="s">
        <v>4605</v>
      </c>
      <c r="F453" s="482" t="s">
        <v>1361</v>
      </c>
      <c r="G453" s="464" t="s">
        <v>1610</v>
      </c>
      <c r="H453" s="455"/>
      <c r="I453" s="471">
        <v>1</v>
      </c>
    </row>
    <row r="454" spans="1:9" ht="24" x14ac:dyDescent="0.2">
      <c r="A454" s="522">
        <v>447</v>
      </c>
      <c r="B454" s="546" t="s">
        <v>4606</v>
      </c>
      <c r="C454" s="466" t="s">
        <v>4607</v>
      </c>
      <c r="D454" s="464"/>
      <c r="E454" s="534" t="s">
        <v>4608</v>
      </c>
      <c r="F454" s="482" t="s">
        <v>1361</v>
      </c>
      <c r="G454" s="464" t="s">
        <v>1610</v>
      </c>
      <c r="H454" s="455"/>
      <c r="I454" s="471">
        <v>1</v>
      </c>
    </row>
    <row r="455" spans="1:9" ht="24" x14ac:dyDescent="0.2">
      <c r="A455" s="522">
        <v>448</v>
      </c>
      <c r="B455" s="546" t="s">
        <v>4609</v>
      </c>
      <c r="C455" s="466" t="s">
        <v>4336</v>
      </c>
      <c r="D455" s="50"/>
      <c r="E455" s="534" t="s">
        <v>4610</v>
      </c>
      <c r="F455" s="464" t="s">
        <v>2336</v>
      </c>
      <c r="G455" s="464" t="s">
        <v>1610</v>
      </c>
      <c r="H455" s="455"/>
      <c r="I455" s="471">
        <v>1</v>
      </c>
    </row>
    <row r="456" spans="1:9" ht="24" x14ac:dyDescent="0.2">
      <c r="A456" s="522">
        <v>449</v>
      </c>
      <c r="B456" s="546" t="s">
        <v>4611</v>
      </c>
      <c r="C456" s="466" t="s">
        <v>3834</v>
      </c>
      <c r="D456" s="50"/>
      <c r="E456" s="534" t="s">
        <v>4612</v>
      </c>
      <c r="F456" s="464" t="s">
        <v>2336</v>
      </c>
      <c r="G456" s="464" t="s">
        <v>1610</v>
      </c>
      <c r="H456" s="455"/>
      <c r="I456" s="471">
        <v>1</v>
      </c>
    </row>
    <row r="457" spans="1:9" ht="36" x14ac:dyDescent="0.2">
      <c r="A457" s="522">
        <v>450</v>
      </c>
      <c r="B457" s="546" t="s">
        <v>4613</v>
      </c>
      <c r="C457" s="256" t="s">
        <v>4614</v>
      </c>
      <c r="D457" s="46" t="s">
        <v>4615</v>
      </c>
      <c r="E457" s="463" t="s">
        <v>4616</v>
      </c>
      <c r="F457" s="464" t="s">
        <v>962</v>
      </c>
      <c r="G457" s="464" t="s">
        <v>543</v>
      </c>
      <c r="H457" s="455"/>
      <c r="I457" s="471">
        <v>1</v>
      </c>
    </row>
    <row r="458" spans="1:9" ht="24" x14ac:dyDescent="0.2">
      <c r="A458" s="522">
        <v>451</v>
      </c>
      <c r="B458" s="546" t="s">
        <v>4617</v>
      </c>
      <c r="C458" s="256" t="s">
        <v>4618</v>
      </c>
      <c r="D458" s="46" t="s">
        <v>4619</v>
      </c>
      <c r="E458" s="463" t="s">
        <v>4620</v>
      </c>
      <c r="F458" s="464" t="s">
        <v>962</v>
      </c>
      <c r="G458" s="464" t="s">
        <v>543</v>
      </c>
      <c r="H458" s="455"/>
      <c r="I458" s="471">
        <v>1</v>
      </c>
    </row>
    <row r="459" spans="1:9" ht="24" x14ac:dyDescent="0.2">
      <c r="A459" s="522">
        <v>452</v>
      </c>
      <c r="B459" s="546" t="s">
        <v>4621</v>
      </c>
      <c r="C459" s="466" t="s">
        <v>4622</v>
      </c>
      <c r="D459" s="46" t="s">
        <v>4623</v>
      </c>
      <c r="E459" s="463" t="s">
        <v>4624</v>
      </c>
      <c r="F459" s="464" t="s">
        <v>962</v>
      </c>
      <c r="G459" s="464" t="s">
        <v>543</v>
      </c>
      <c r="H459" s="455"/>
      <c r="I459" s="471">
        <v>1</v>
      </c>
    </row>
    <row r="460" spans="1:9" ht="24" x14ac:dyDescent="0.2">
      <c r="A460" s="522">
        <v>453</v>
      </c>
      <c r="B460" s="546" t="s">
        <v>4625</v>
      </c>
      <c r="C460" s="460" t="s">
        <v>4626</v>
      </c>
      <c r="D460" s="46" t="s">
        <v>3463</v>
      </c>
      <c r="E460" s="463" t="s">
        <v>4627</v>
      </c>
      <c r="F460" s="464" t="s">
        <v>962</v>
      </c>
      <c r="G460" s="464" t="s">
        <v>543</v>
      </c>
      <c r="H460" s="455"/>
      <c r="I460" s="471">
        <v>1</v>
      </c>
    </row>
    <row r="461" spans="1:9" ht="24" x14ac:dyDescent="0.2">
      <c r="A461" s="522">
        <v>454</v>
      </c>
      <c r="B461" s="546" t="s">
        <v>4628</v>
      </c>
      <c r="C461" s="460" t="s">
        <v>4629</v>
      </c>
      <c r="D461" s="46" t="s">
        <v>3463</v>
      </c>
      <c r="E461" s="463"/>
      <c r="F461" s="464" t="s">
        <v>962</v>
      </c>
      <c r="G461" s="464" t="s">
        <v>543</v>
      </c>
      <c r="H461" s="455"/>
      <c r="I461" s="471">
        <v>1</v>
      </c>
    </row>
    <row r="462" spans="1:9" ht="24" x14ac:dyDescent="0.2">
      <c r="A462" s="522">
        <v>455</v>
      </c>
      <c r="B462" s="546" t="s">
        <v>4630</v>
      </c>
      <c r="C462" s="460" t="s">
        <v>4629</v>
      </c>
      <c r="D462" s="46" t="s">
        <v>3463</v>
      </c>
      <c r="E462" s="463"/>
      <c r="F462" s="464" t="s">
        <v>962</v>
      </c>
      <c r="G462" s="464" t="s">
        <v>543</v>
      </c>
      <c r="H462" s="455"/>
      <c r="I462" s="471">
        <v>1</v>
      </c>
    </row>
    <row r="463" spans="1:9" ht="24" x14ac:dyDescent="0.2">
      <c r="A463" s="522">
        <v>456</v>
      </c>
      <c r="B463" s="546" t="s">
        <v>4631</v>
      </c>
      <c r="C463" s="460" t="s">
        <v>4629</v>
      </c>
      <c r="D463" s="46" t="s">
        <v>3463</v>
      </c>
      <c r="E463" s="463"/>
      <c r="F463" s="464" t="s">
        <v>962</v>
      </c>
      <c r="G463" s="464" t="s">
        <v>543</v>
      </c>
      <c r="H463" s="455"/>
      <c r="I463" s="471">
        <v>1</v>
      </c>
    </row>
    <row r="464" spans="1:9" ht="24" x14ac:dyDescent="0.2">
      <c r="A464" s="522">
        <v>457</v>
      </c>
      <c r="B464" s="546" t="s">
        <v>4632</v>
      </c>
      <c r="C464" s="460" t="s">
        <v>4633</v>
      </c>
      <c r="D464" s="46" t="s">
        <v>3463</v>
      </c>
      <c r="E464" s="463" t="s">
        <v>4634</v>
      </c>
      <c r="F464" s="464" t="s">
        <v>962</v>
      </c>
      <c r="G464" s="464" t="s">
        <v>543</v>
      </c>
      <c r="H464" s="455"/>
      <c r="I464" s="471">
        <v>1</v>
      </c>
    </row>
    <row r="465" spans="1:9" ht="24" x14ac:dyDescent="0.2">
      <c r="A465" s="522">
        <v>458</v>
      </c>
      <c r="B465" s="546" t="s">
        <v>4635</v>
      </c>
      <c r="C465" s="460" t="s">
        <v>4633</v>
      </c>
      <c r="D465" s="46" t="s">
        <v>3463</v>
      </c>
      <c r="E465" s="463" t="s">
        <v>4634</v>
      </c>
      <c r="F465" s="464" t="s">
        <v>962</v>
      </c>
      <c r="G465" s="464" t="s">
        <v>543</v>
      </c>
      <c r="H465" s="455"/>
      <c r="I465" s="471">
        <v>1</v>
      </c>
    </row>
    <row r="466" spans="1:9" ht="24" x14ac:dyDescent="0.2">
      <c r="A466" s="522">
        <v>459</v>
      </c>
      <c r="B466" s="546" t="s">
        <v>4636</v>
      </c>
      <c r="C466" s="460" t="s">
        <v>4633</v>
      </c>
      <c r="D466" s="46" t="s">
        <v>3463</v>
      </c>
      <c r="E466" s="463" t="s">
        <v>4634</v>
      </c>
      <c r="F466" s="464" t="s">
        <v>962</v>
      </c>
      <c r="G466" s="464" t="s">
        <v>543</v>
      </c>
      <c r="H466" s="455"/>
      <c r="I466" s="471">
        <v>1</v>
      </c>
    </row>
    <row r="467" spans="1:9" ht="24" x14ac:dyDescent="0.2">
      <c r="A467" s="522">
        <v>460</v>
      </c>
      <c r="B467" s="546" t="s">
        <v>4637</v>
      </c>
      <c r="C467" s="460" t="s">
        <v>4638</v>
      </c>
      <c r="D467" s="46" t="s">
        <v>3463</v>
      </c>
      <c r="E467" s="463"/>
      <c r="F467" s="464" t="s">
        <v>962</v>
      </c>
      <c r="G467" s="464" t="s">
        <v>543</v>
      </c>
      <c r="H467" s="455"/>
      <c r="I467" s="471">
        <v>1</v>
      </c>
    </row>
    <row r="468" spans="1:9" ht="24" x14ac:dyDescent="0.2">
      <c r="A468" s="522">
        <v>461</v>
      </c>
      <c r="B468" s="546" t="s">
        <v>4639</v>
      </c>
      <c r="C468" s="460" t="s">
        <v>4640</v>
      </c>
      <c r="D468" s="46" t="s">
        <v>3463</v>
      </c>
      <c r="E468" s="463"/>
      <c r="F468" s="464" t="s">
        <v>962</v>
      </c>
      <c r="G468" s="464" t="s">
        <v>543</v>
      </c>
      <c r="H468" s="455"/>
      <c r="I468" s="471">
        <v>1</v>
      </c>
    </row>
    <row r="469" spans="1:9" ht="24" x14ac:dyDescent="0.2">
      <c r="A469" s="522">
        <v>462</v>
      </c>
      <c r="B469" s="546" t="s">
        <v>4641</v>
      </c>
      <c r="C469" s="460" t="s">
        <v>4642</v>
      </c>
      <c r="D469" s="46" t="s">
        <v>3463</v>
      </c>
      <c r="E469" s="460"/>
      <c r="F469" s="464" t="s">
        <v>962</v>
      </c>
      <c r="G469" s="464" t="s">
        <v>543</v>
      </c>
      <c r="H469" s="455"/>
      <c r="I469" s="471">
        <v>1</v>
      </c>
    </row>
    <row r="470" spans="1:9" ht="36" x14ac:dyDescent="0.2">
      <c r="A470" s="522">
        <v>463</v>
      </c>
      <c r="B470" s="546" t="s">
        <v>4643</v>
      </c>
      <c r="C470" s="460" t="s">
        <v>4644</v>
      </c>
      <c r="D470" s="46" t="s">
        <v>3463</v>
      </c>
      <c r="E470" s="463"/>
      <c r="F470" s="464" t="s">
        <v>962</v>
      </c>
      <c r="G470" s="464" t="s">
        <v>543</v>
      </c>
      <c r="H470" s="455"/>
      <c r="I470" s="471">
        <v>1</v>
      </c>
    </row>
    <row r="471" spans="1:9" ht="24" x14ac:dyDescent="0.2">
      <c r="A471" s="522">
        <v>464</v>
      </c>
      <c r="B471" s="546" t="s">
        <v>4645</v>
      </c>
      <c r="C471" s="460" t="s">
        <v>4646</v>
      </c>
      <c r="D471" s="46" t="s">
        <v>3463</v>
      </c>
      <c r="E471" s="463"/>
      <c r="F471" s="464" t="s">
        <v>962</v>
      </c>
      <c r="G471" s="464" t="s">
        <v>543</v>
      </c>
      <c r="H471" s="455"/>
      <c r="I471" s="471">
        <v>1</v>
      </c>
    </row>
    <row r="472" spans="1:9" ht="36" x14ac:dyDescent="0.2">
      <c r="A472" s="522">
        <v>465</v>
      </c>
      <c r="B472" s="546" t="s">
        <v>4647</v>
      </c>
      <c r="C472" s="460" t="s">
        <v>4648</v>
      </c>
      <c r="D472" s="46" t="s">
        <v>3463</v>
      </c>
      <c r="E472" s="463"/>
      <c r="F472" s="464" t="s">
        <v>962</v>
      </c>
      <c r="G472" s="464" t="s">
        <v>543</v>
      </c>
      <c r="H472" s="455"/>
      <c r="I472" s="471">
        <v>1</v>
      </c>
    </row>
    <row r="473" spans="1:9" ht="36" x14ac:dyDescent="0.2">
      <c r="A473" s="522">
        <v>466</v>
      </c>
      <c r="B473" s="546" t="s">
        <v>4649</v>
      </c>
      <c r="C473" s="460" t="s">
        <v>4650</v>
      </c>
      <c r="D473" s="46" t="s">
        <v>4651</v>
      </c>
      <c r="E473" s="463"/>
      <c r="F473" s="464" t="s">
        <v>962</v>
      </c>
      <c r="G473" s="464" t="s">
        <v>543</v>
      </c>
      <c r="H473" s="455"/>
      <c r="I473" s="471">
        <v>1</v>
      </c>
    </row>
    <row r="474" spans="1:9" ht="24" x14ac:dyDescent="0.2">
      <c r="A474" s="522">
        <v>467</v>
      </c>
      <c r="B474" s="546" t="s">
        <v>4652</v>
      </c>
      <c r="C474" s="460" t="s">
        <v>4653</v>
      </c>
      <c r="D474" s="46" t="s">
        <v>4651</v>
      </c>
      <c r="E474" s="463"/>
      <c r="F474" s="464" t="s">
        <v>962</v>
      </c>
      <c r="G474" s="464" t="s">
        <v>543</v>
      </c>
      <c r="H474" s="455"/>
      <c r="I474" s="471">
        <v>1</v>
      </c>
    </row>
    <row r="475" spans="1:9" ht="48" x14ac:dyDescent="0.2">
      <c r="A475" s="522">
        <v>468</v>
      </c>
      <c r="B475" s="546" t="s">
        <v>4654</v>
      </c>
      <c r="C475" s="460" t="s">
        <v>4655</v>
      </c>
      <c r="D475" s="462"/>
      <c r="E475" s="256" t="s">
        <v>4656</v>
      </c>
      <c r="F475" s="464" t="s">
        <v>962</v>
      </c>
      <c r="G475" s="50" t="s">
        <v>797</v>
      </c>
      <c r="H475" s="467"/>
      <c r="I475" s="47">
        <f>24-1-1-1-1-1-1-1-1-1+1-1</f>
        <v>15</v>
      </c>
    </row>
    <row r="476" spans="1:9" ht="24" x14ac:dyDescent="0.2">
      <c r="A476" s="522">
        <v>469</v>
      </c>
      <c r="B476" s="546" t="s">
        <v>4657</v>
      </c>
      <c r="C476" s="460" t="s">
        <v>4658</v>
      </c>
      <c r="D476" s="46" t="s">
        <v>4659</v>
      </c>
      <c r="E476" s="463" t="s">
        <v>4660</v>
      </c>
      <c r="F476" s="464" t="s">
        <v>541</v>
      </c>
      <c r="G476" s="464" t="s">
        <v>543</v>
      </c>
      <c r="H476" s="455"/>
      <c r="I476" s="471">
        <v>1</v>
      </c>
    </row>
    <row r="477" spans="1:9" ht="24" x14ac:dyDescent="0.2">
      <c r="A477" s="522">
        <v>470</v>
      </c>
      <c r="B477" s="546" t="s">
        <v>4661</v>
      </c>
      <c r="C477" s="460" t="s">
        <v>4662</v>
      </c>
      <c r="D477" s="46" t="s">
        <v>4663</v>
      </c>
      <c r="E477" s="463" t="s">
        <v>4664</v>
      </c>
      <c r="F477" s="464" t="s">
        <v>541</v>
      </c>
      <c r="G477" s="464" t="s">
        <v>543</v>
      </c>
      <c r="H477" s="455"/>
      <c r="I477" s="471">
        <v>1</v>
      </c>
    </row>
    <row r="478" spans="1:9" ht="36" x14ac:dyDescent="0.2">
      <c r="A478" s="522">
        <v>471</v>
      </c>
      <c r="B478" s="546" t="s">
        <v>4665</v>
      </c>
      <c r="C478" s="460" t="s">
        <v>4666</v>
      </c>
      <c r="D478" s="46" t="s">
        <v>4667</v>
      </c>
      <c r="E478" s="460" t="s">
        <v>4668</v>
      </c>
      <c r="F478" s="464" t="s">
        <v>541</v>
      </c>
      <c r="G478" s="464" t="s">
        <v>543</v>
      </c>
      <c r="H478" s="455"/>
      <c r="I478" s="471">
        <v>1</v>
      </c>
    </row>
    <row r="479" spans="1:9" ht="48" x14ac:dyDescent="0.2">
      <c r="A479" s="522">
        <v>472</v>
      </c>
      <c r="B479" s="546" t="s">
        <v>4669</v>
      </c>
      <c r="C479" s="460" t="s">
        <v>4670</v>
      </c>
      <c r="D479" s="46" t="s">
        <v>3463</v>
      </c>
      <c r="E479" s="463" t="s">
        <v>4671</v>
      </c>
      <c r="F479" s="464" t="s">
        <v>2076</v>
      </c>
      <c r="G479" s="464" t="s">
        <v>2077</v>
      </c>
      <c r="H479" s="455"/>
      <c r="I479" s="471">
        <v>1</v>
      </c>
    </row>
    <row r="480" spans="1:9" ht="60" x14ac:dyDescent="0.2">
      <c r="A480" s="522">
        <v>473</v>
      </c>
      <c r="B480" s="546" t="s">
        <v>4672</v>
      </c>
      <c r="C480" s="460" t="s">
        <v>4673</v>
      </c>
      <c r="D480" s="46" t="s">
        <v>3424</v>
      </c>
      <c r="E480" s="463" t="s">
        <v>4674</v>
      </c>
      <c r="F480" s="464" t="s">
        <v>962</v>
      </c>
      <c r="G480" s="464" t="s">
        <v>543</v>
      </c>
      <c r="H480" s="455"/>
      <c r="I480" s="471">
        <v>1</v>
      </c>
    </row>
    <row r="481" spans="1:9" ht="84" x14ac:dyDescent="0.2">
      <c r="A481" s="522">
        <v>474</v>
      </c>
      <c r="B481" s="546" t="s">
        <v>4675</v>
      </c>
      <c r="C481" s="460" t="s">
        <v>4676</v>
      </c>
      <c r="D481" s="46" t="s">
        <v>3463</v>
      </c>
      <c r="E481" s="463" t="s">
        <v>4677</v>
      </c>
      <c r="F481" s="464" t="s">
        <v>962</v>
      </c>
      <c r="G481" s="464" t="s">
        <v>543</v>
      </c>
      <c r="H481" s="455"/>
      <c r="I481" s="471">
        <v>1</v>
      </c>
    </row>
    <row r="482" spans="1:9" ht="24" x14ac:dyDescent="0.2">
      <c r="A482" s="522">
        <v>475</v>
      </c>
      <c r="B482" s="546" t="s">
        <v>4678</v>
      </c>
      <c r="C482" s="460" t="s">
        <v>4679</v>
      </c>
      <c r="D482" s="46" t="s">
        <v>3463</v>
      </c>
      <c r="E482" s="463"/>
      <c r="F482" s="464" t="s">
        <v>962</v>
      </c>
      <c r="G482" s="464" t="s">
        <v>543</v>
      </c>
      <c r="H482" s="455"/>
      <c r="I482" s="471">
        <v>1</v>
      </c>
    </row>
    <row r="483" spans="1:9" ht="36" x14ac:dyDescent="0.2">
      <c r="A483" s="522">
        <v>476</v>
      </c>
      <c r="B483" s="546" t="s">
        <v>4680</v>
      </c>
      <c r="C483" s="460" t="s">
        <v>4681</v>
      </c>
      <c r="D483" s="46" t="s">
        <v>3463</v>
      </c>
      <c r="E483" s="463" t="s">
        <v>4682</v>
      </c>
      <c r="F483" s="464" t="s">
        <v>2076</v>
      </c>
      <c r="G483" s="464" t="s">
        <v>2077</v>
      </c>
      <c r="H483" s="455"/>
      <c r="I483" s="471">
        <v>1</v>
      </c>
    </row>
    <row r="484" spans="1:9" ht="36" x14ac:dyDescent="0.2">
      <c r="A484" s="522">
        <v>477</v>
      </c>
      <c r="B484" s="546" t="s">
        <v>4683</v>
      </c>
      <c r="C484" s="460" t="s">
        <v>4681</v>
      </c>
      <c r="D484" s="46" t="s">
        <v>3463</v>
      </c>
      <c r="E484" s="463" t="s">
        <v>4682</v>
      </c>
      <c r="F484" s="464" t="s">
        <v>2076</v>
      </c>
      <c r="G484" s="464" t="s">
        <v>2077</v>
      </c>
      <c r="H484" s="455"/>
      <c r="I484" s="471">
        <v>1</v>
      </c>
    </row>
    <row r="485" spans="1:9" ht="36" x14ac:dyDescent="0.2">
      <c r="A485" s="522">
        <v>478</v>
      </c>
      <c r="B485" s="546" t="s">
        <v>4684</v>
      </c>
      <c r="C485" s="460" t="s">
        <v>4681</v>
      </c>
      <c r="D485" s="46" t="s">
        <v>3463</v>
      </c>
      <c r="E485" s="463" t="s">
        <v>4682</v>
      </c>
      <c r="F485" s="464" t="s">
        <v>2076</v>
      </c>
      <c r="G485" s="464" t="s">
        <v>2077</v>
      </c>
      <c r="H485" s="455"/>
      <c r="I485" s="471">
        <v>1</v>
      </c>
    </row>
    <row r="486" spans="1:9" ht="36" x14ac:dyDescent="0.2">
      <c r="A486" s="522">
        <v>479</v>
      </c>
      <c r="B486" s="546" t="s">
        <v>4685</v>
      </c>
      <c r="C486" s="460" t="s">
        <v>4681</v>
      </c>
      <c r="D486" s="46" t="s">
        <v>3463</v>
      </c>
      <c r="E486" s="463" t="s">
        <v>4682</v>
      </c>
      <c r="F486" s="464" t="s">
        <v>2076</v>
      </c>
      <c r="G486" s="464" t="s">
        <v>2077</v>
      </c>
      <c r="H486" s="455"/>
      <c r="I486" s="471">
        <v>1</v>
      </c>
    </row>
    <row r="487" spans="1:9" ht="36" x14ac:dyDescent="0.2">
      <c r="A487" s="522">
        <v>480</v>
      </c>
      <c r="B487" s="546" t="s">
        <v>4686</v>
      </c>
      <c r="C487" s="460" t="s">
        <v>4681</v>
      </c>
      <c r="D487" s="46" t="s">
        <v>3463</v>
      </c>
      <c r="E487" s="463" t="s">
        <v>4682</v>
      </c>
      <c r="F487" s="464" t="s">
        <v>2076</v>
      </c>
      <c r="G487" s="464" t="s">
        <v>2077</v>
      </c>
      <c r="H487" s="455"/>
      <c r="I487" s="471">
        <v>1</v>
      </c>
    </row>
    <row r="488" spans="1:9" ht="36" x14ac:dyDescent="0.2">
      <c r="A488" s="522">
        <v>481</v>
      </c>
      <c r="B488" s="546" t="s">
        <v>4687</v>
      </c>
      <c r="C488" s="460" t="s">
        <v>4681</v>
      </c>
      <c r="D488" s="46" t="s">
        <v>3463</v>
      </c>
      <c r="E488" s="463" t="s">
        <v>4682</v>
      </c>
      <c r="F488" s="464" t="s">
        <v>2076</v>
      </c>
      <c r="G488" s="464" t="s">
        <v>2077</v>
      </c>
      <c r="H488" s="455"/>
      <c r="I488" s="471">
        <v>1</v>
      </c>
    </row>
    <row r="489" spans="1:9" ht="36" x14ac:dyDescent="0.2">
      <c r="A489" s="522">
        <v>482</v>
      </c>
      <c r="B489" s="546" t="s">
        <v>4688</v>
      </c>
      <c r="C489" s="460" t="s">
        <v>4681</v>
      </c>
      <c r="D489" s="46" t="s">
        <v>3463</v>
      </c>
      <c r="E489" s="463" t="s">
        <v>4682</v>
      </c>
      <c r="F489" s="464" t="s">
        <v>2076</v>
      </c>
      <c r="G489" s="464" t="s">
        <v>2077</v>
      </c>
      <c r="H489" s="455"/>
      <c r="I489" s="471">
        <v>1</v>
      </c>
    </row>
    <row r="490" spans="1:9" ht="36" x14ac:dyDescent="0.2">
      <c r="A490" s="522">
        <v>483</v>
      </c>
      <c r="B490" s="546" t="s">
        <v>4689</v>
      </c>
      <c r="C490" s="460" t="s">
        <v>4681</v>
      </c>
      <c r="D490" s="46" t="s">
        <v>3463</v>
      </c>
      <c r="E490" s="463" t="s">
        <v>4682</v>
      </c>
      <c r="F490" s="464" t="s">
        <v>2076</v>
      </c>
      <c r="G490" s="464" t="s">
        <v>2077</v>
      </c>
      <c r="H490" s="455"/>
      <c r="I490" s="471">
        <v>1</v>
      </c>
    </row>
    <row r="491" spans="1:9" ht="36" x14ac:dyDescent="0.2">
      <c r="A491" s="522">
        <v>484</v>
      </c>
      <c r="B491" s="546" t="s">
        <v>4690</v>
      </c>
      <c r="C491" s="460" t="s">
        <v>4681</v>
      </c>
      <c r="D491" s="46" t="s">
        <v>3463</v>
      </c>
      <c r="E491" s="463" t="s">
        <v>4682</v>
      </c>
      <c r="F491" s="464" t="s">
        <v>2076</v>
      </c>
      <c r="G491" s="464" t="s">
        <v>2077</v>
      </c>
      <c r="H491" s="455"/>
      <c r="I491" s="471">
        <v>1</v>
      </c>
    </row>
    <row r="492" spans="1:9" ht="36" x14ac:dyDescent="0.2">
      <c r="A492" s="522">
        <v>485</v>
      </c>
      <c r="B492" s="546" t="s">
        <v>4691</v>
      </c>
      <c r="C492" s="460" t="s">
        <v>4681</v>
      </c>
      <c r="D492" s="46" t="s">
        <v>3463</v>
      </c>
      <c r="E492" s="463" t="s">
        <v>4682</v>
      </c>
      <c r="F492" s="464" t="s">
        <v>2076</v>
      </c>
      <c r="G492" s="464" t="s">
        <v>2077</v>
      </c>
      <c r="H492" s="455"/>
      <c r="I492" s="471">
        <v>1</v>
      </c>
    </row>
    <row r="493" spans="1:9" ht="36" x14ac:dyDescent="0.2">
      <c r="A493" s="522">
        <v>486</v>
      </c>
      <c r="B493" s="546" t="s">
        <v>4692</v>
      </c>
      <c r="C493" s="460" t="s">
        <v>4681</v>
      </c>
      <c r="D493" s="46" t="s">
        <v>3463</v>
      </c>
      <c r="E493" s="463" t="s">
        <v>4682</v>
      </c>
      <c r="F493" s="464" t="s">
        <v>2076</v>
      </c>
      <c r="G493" s="464" t="s">
        <v>2077</v>
      </c>
      <c r="H493" s="455"/>
      <c r="I493" s="471">
        <v>1</v>
      </c>
    </row>
    <row r="494" spans="1:9" ht="36" x14ac:dyDescent="0.2">
      <c r="A494" s="522">
        <v>487</v>
      </c>
      <c r="B494" s="546" t="s">
        <v>4693</v>
      </c>
      <c r="C494" s="460" t="s">
        <v>4681</v>
      </c>
      <c r="D494" s="46" t="s">
        <v>3463</v>
      </c>
      <c r="E494" s="463" t="s">
        <v>4682</v>
      </c>
      <c r="F494" s="464" t="s">
        <v>2076</v>
      </c>
      <c r="G494" s="464" t="s">
        <v>2077</v>
      </c>
      <c r="H494" s="455"/>
      <c r="I494" s="471">
        <v>1</v>
      </c>
    </row>
    <row r="495" spans="1:9" ht="36" x14ac:dyDescent="0.2">
      <c r="A495" s="522">
        <v>488</v>
      </c>
      <c r="B495" s="546" t="s">
        <v>4694</v>
      </c>
      <c r="C495" s="460" t="s">
        <v>4681</v>
      </c>
      <c r="D495" s="46" t="s">
        <v>3463</v>
      </c>
      <c r="E495" s="463" t="s">
        <v>4682</v>
      </c>
      <c r="F495" s="464" t="s">
        <v>2076</v>
      </c>
      <c r="G495" s="464" t="s">
        <v>2077</v>
      </c>
      <c r="H495" s="455"/>
      <c r="I495" s="471">
        <v>1</v>
      </c>
    </row>
    <row r="496" spans="1:9" ht="36" x14ac:dyDescent="0.2">
      <c r="A496" s="522">
        <v>489</v>
      </c>
      <c r="B496" s="546" t="s">
        <v>4695</v>
      </c>
      <c r="C496" s="460" t="s">
        <v>4696</v>
      </c>
      <c r="D496" s="46" t="s">
        <v>3463</v>
      </c>
      <c r="E496" s="463"/>
      <c r="F496" s="464" t="s">
        <v>2076</v>
      </c>
      <c r="G496" s="464" t="s">
        <v>2077</v>
      </c>
      <c r="H496" s="455"/>
      <c r="I496" s="471">
        <v>1</v>
      </c>
    </row>
    <row r="497" spans="1:9" ht="36" x14ac:dyDescent="0.2">
      <c r="A497" s="522">
        <v>490</v>
      </c>
      <c r="B497" s="546" t="s">
        <v>4697</v>
      </c>
      <c r="C497" s="460" t="s">
        <v>4696</v>
      </c>
      <c r="D497" s="46" t="s">
        <v>3463</v>
      </c>
      <c r="E497" s="463"/>
      <c r="F497" s="464" t="s">
        <v>2076</v>
      </c>
      <c r="G497" s="464" t="s">
        <v>2077</v>
      </c>
      <c r="H497" s="455"/>
      <c r="I497" s="471">
        <v>1</v>
      </c>
    </row>
    <row r="498" spans="1:9" ht="36" x14ac:dyDescent="0.2">
      <c r="A498" s="522">
        <v>491</v>
      </c>
      <c r="B498" s="546" t="s">
        <v>4698</v>
      </c>
      <c r="C498" s="460" t="s">
        <v>4696</v>
      </c>
      <c r="D498" s="46" t="s">
        <v>3463</v>
      </c>
      <c r="E498" s="463"/>
      <c r="F498" s="464" t="s">
        <v>2076</v>
      </c>
      <c r="G498" s="464" t="s">
        <v>2077</v>
      </c>
      <c r="H498" s="455"/>
      <c r="I498" s="471">
        <v>1</v>
      </c>
    </row>
    <row r="499" spans="1:9" ht="36" x14ac:dyDescent="0.2">
      <c r="A499" s="522">
        <v>492</v>
      </c>
      <c r="B499" s="546" t="s">
        <v>4699</v>
      </c>
      <c r="C499" s="460" t="s">
        <v>4696</v>
      </c>
      <c r="D499" s="46" t="s">
        <v>3463</v>
      </c>
      <c r="E499" s="463"/>
      <c r="F499" s="464" t="s">
        <v>2076</v>
      </c>
      <c r="G499" s="464" t="s">
        <v>2077</v>
      </c>
      <c r="H499" s="455"/>
      <c r="I499" s="471">
        <v>1</v>
      </c>
    </row>
    <row r="500" spans="1:9" ht="24" x14ac:dyDescent="0.2">
      <c r="A500" s="522">
        <v>493</v>
      </c>
      <c r="B500" s="455" t="s">
        <v>4700</v>
      </c>
      <c r="C500" s="460" t="s">
        <v>4701</v>
      </c>
      <c r="D500" s="465"/>
      <c r="E500" s="463"/>
      <c r="F500" s="464" t="s">
        <v>740</v>
      </c>
      <c r="G500" s="464" t="s">
        <v>1610</v>
      </c>
      <c r="H500" s="455"/>
      <c r="I500" s="471">
        <v>1</v>
      </c>
    </row>
    <row r="501" spans="1:9" ht="24" x14ac:dyDescent="0.2">
      <c r="A501" s="522">
        <v>494</v>
      </c>
      <c r="B501" s="455" t="s">
        <v>4702</v>
      </c>
      <c r="C501" s="460" t="s">
        <v>4703</v>
      </c>
      <c r="D501" s="455">
        <v>2006</v>
      </c>
      <c r="E501" s="463" t="s">
        <v>4704</v>
      </c>
      <c r="F501" s="464" t="s">
        <v>740</v>
      </c>
      <c r="G501" s="464" t="s">
        <v>1610</v>
      </c>
      <c r="H501" s="455"/>
      <c r="I501" s="471">
        <v>1</v>
      </c>
    </row>
    <row r="502" spans="1:9" ht="48" x14ac:dyDescent="0.2">
      <c r="A502" s="522">
        <v>495</v>
      </c>
      <c r="B502" s="455" t="s">
        <v>4705</v>
      </c>
      <c r="C502" s="460" t="s">
        <v>4701</v>
      </c>
      <c r="D502" s="465"/>
      <c r="E502" s="44" t="s">
        <v>4021</v>
      </c>
      <c r="F502" s="464" t="s">
        <v>4175</v>
      </c>
      <c r="G502" s="464" t="s">
        <v>1610</v>
      </c>
      <c r="H502" s="455"/>
      <c r="I502" s="471">
        <v>1</v>
      </c>
    </row>
    <row r="503" spans="1:9" ht="48" x14ac:dyDescent="0.2">
      <c r="A503" s="522">
        <v>496</v>
      </c>
      <c r="B503" s="455" t="s">
        <v>4706</v>
      </c>
      <c r="C503" s="460" t="s">
        <v>4701</v>
      </c>
      <c r="D503" s="465"/>
      <c r="E503" s="44" t="s">
        <v>4023</v>
      </c>
      <c r="F503" s="464" t="s">
        <v>4175</v>
      </c>
      <c r="G503" s="464" t="s">
        <v>1610</v>
      </c>
      <c r="H503" s="455"/>
      <c r="I503" s="471">
        <v>1</v>
      </c>
    </row>
    <row r="504" spans="1:9" ht="24" x14ac:dyDescent="0.2">
      <c r="A504" s="522">
        <v>497</v>
      </c>
      <c r="B504" s="455" t="s">
        <v>4707</v>
      </c>
      <c r="C504" s="460" t="s">
        <v>4708</v>
      </c>
      <c r="D504" s="462" t="s">
        <v>4709</v>
      </c>
      <c r="E504" s="460" t="s">
        <v>4710</v>
      </c>
      <c r="F504" s="482" t="s">
        <v>1361</v>
      </c>
      <c r="G504" s="464" t="s">
        <v>1610</v>
      </c>
      <c r="H504" s="455"/>
      <c r="I504" s="471">
        <v>1</v>
      </c>
    </row>
    <row r="505" spans="1:9" ht="24" x14ac:dyDescent="0.2">
      <c r="A505" s="522">
        <v>498</v>
      </c>
      <c r="B505" s="455" t="s">
        <v>4711</v>
      </c>
      <c r="C505" s="460" t="s">
        <v>4712</v>
      </c>
      <c r="D505" s="465" t="s">
        <v>4713</v>
      </c>
      <c r="E505" s="44" t="s">
        <v>4714</v>
      </c>
      <c r="F505" s="464" t="s">
        <v>659</v>
      </c>
      <c r="G505" s="464" t="s">
        <v>1610</v>
      </c>
      <c r="H505" s="455"/>
      <c r="I505" s="471">
        <v>1</v>
      </c>
    </row>
    <row r="506" spans="1:9" ht="24" x14ac:dyDescent="0.2">
      <c r="A506" s="522">
        <v>499</v>
      </c>
      <c r="B506" s="455" t="s">
        <v>4715</v>
      </c>
      <c r="C506" s="460" t="s">
        <v>4716</v>
      </c>
      <c r="D506" s="462">
        <v>2001</v>
      </c>
      <c r="E506" s="460" t="s">
        <v>4717</v>
      </c>
      <c r="F506" s="464" t="s">
        <v>659</v>
      </c>
      <c r="G506" s="464" t="s">
        <v>1610</v>
      </c>
      <c r="H506" s="455"/>
      <c r="I506" s="471">
        <v>1</v>
      </c>
    </row>
    <row r="507" spans="1:9" ht="48" x14ac:dyDescent="0.2">
      <c r="A507" s="522">
        <v>500</v>
      </c>
      <c r="B507" s="455" t="s">
        <v>4718</v>
      </c>
      <c r="C507" s="460" t="s">
        <v>3809</v>
      </c>
      <c r="D507" s="455">
        <v>2002</v>
      </c>
      <c r="E507" s="463" t="s">
        <v>4719</v>
      </c>
      <c r="F507" s="482" t="s">
        <v>1361</v>
      </c>
      <c r="G507" s="464" t="s">
        <v>1610</v>
      </c>
      <c r="H507" s="455"/>
      <c r="I507" s="471">
        <v>1</v>
      </c>
    </row>
    <row r="508" spans="1:9" ht="36" x14ac:dyDescent="0.2">
      <c r="A508" s="522">
        <v>501</v>
      </c>
      <c r="B508" s="455" t="s">
        <v>4720</v>
      </c>
      <c r="C508" s="460" t="s">
        <v>4721</v>
      </c>
      <c r="D508" s="462" t="s">
        <v>3576</v>
      </c>
      <c r="E508" s="463" t="s">
        <v>4722</v>
      </c>
      <c r="F508" s="464" t="s">
        <v>2575</v>
      </c>
      <c r="G508" s="464" t="s">
        <v>1610</v>
      </c>
      <c r="H508" s="455"/>
      <c r="I508" s="471">
        <v>1</v>
      </c>
    </row>
    <row r="509" spans="1:9" ht="24" x14ac:dyDescent="0.2">
      <c r="A509" s="522">
        <v>502</v>
      </c>
      <c r="B509" s="455" t="s">
        <v>4723</v>
      </c>
      <c r="C509" s="460" t="s">
        <v>4724</v>
      </c>
      <c r="D509" s="465" t="s">
        <v>4713</v>
      </c>
      <c r="E509" s="463" t="s">
        <v>4725</v>
      </c>
      <c r="F509" s="464" t="s">
        <v>962</v>
      </c>
      <c r="G509" s="464" t="s">
        <v>797</v>
      </c>
      <c r="H509" s="455"/>
      <c r="I509" s="471">
        <v>1</v>
      </c>
    </row>
    <row r="510" spans="1:9" ht="48" x14ac:dyDescent="0.2">
      <c r="A510" s="522">
        <v>503</v>
      </c>
      <c r="B510" s="455" t="s">
        <v>4726</v>
      </c>
      <c r="C510" s="460" t="s">
        <v>4727</v>
      </c>
      <c r="D510" s="462">
        <v>2001</v>
      </c>
      <c r="E510" s="44" t="s">
        <v>4728</v>
      </c>
      <c r="F510" s="464" t="s">
        <v>4175</v>
      </c>
      <c r="G510" s="464" t="s">
        <v>1610</v>
      </c>
      <c r="H510" s="455"/>
      <c r="I510" s="471">
        <v>1</v>
      </c>
    </row>
    <row r="511" spans="1:9" ht="24" x14ac:dyDescent="0.2">
      <c r="A511" s="522">
        <v>504</v>
      </c>
      <c r="B511" s="455" t="s">
        <v>4729</v>
      </c>
      <c r="C511" s="460" t="s">
        <v>4730</v>
      </c>
      <c r="D511" s="462">
        <v>2004</v>
      </c>
      <c r="E511" s="463" t="s">
        <v>4731</v>
      </c>
      <c r="F511" s="464" t="s">
        <v>740</v>
      </c>
      <c r="G511" s="464" t="s">
        <v>1610</v>
      </c>
      <c r="H511" s="455"/>
      <c r="I511" s="471">
        <v>1</v>
      </c>
    </row>
    <row r="512" spans="1:9" ht="24" x14ac:dyDescent="0.2">
      <c r="A512" s="522">
        <v>505</v>
      </c>
      <c r="B512" s="455" t="s">
        <v>4732</v>
      </c>
      <c r="C512" s="463" t="s">
        <v>4733</v>
      </c>
      <c r="D512" s="50">
        <v>2012</v>
      </c>
      <c r="E512" s="463"/>
      <c r="F512" s="464" t="s">
        <v>541</v>
      </c>
      <c r="G512" s="464" t="s">
        <v>1057</v>
      </c>
      <c r="H512" s="464" t="s">
        <v>1456</v>
      </c>
      <c r="I512" s="471">
        <v>1</v>
      </c>
    </row>
    <row r="513" spans="1:9" ht="48" x14ac:dyDescent="0.2">
      <c r="A513" s="522">
        <v>506</v>
      </c>
      <c r="B513" s="455" t="s">
        <v>4734</v>
      </c>
      <c r="C513" s="460" t="s">
        <v>4701</v>
      </c>
      <c r="D513" s="465"/>
      <c r="E513" s="463" t="s">
        <v>4036</v>
      </c>
      <c r="F513" s="464" t="s">
        <v>4175</v>
      </c>
      <c r="G513" s="464" t="s">
        <v>1610</v>
      </c>
      <c r="H513" s="455"/>
      <c r="I513" s="471">
        <v>1</v>
      </c>
    </row>
    <row r="514" spans="1:9" ht="36" x14ac:dyDescent="0.2">
      <c r="A514" s="522">
        <v>507</v>
      </c>
      <c r="B514" s="455" t="s">
        <v>4735</v>
      </c>
      <c r="C514" s="460" t="s">
        <v>4736</v>
      </c>
      <c r="D514" s="462">
        <v>2004</v>
      </c>
      <c r="E514" s="463" t="s">
        <v>4737</v>
      </c>
      <c r="F514" s="464" t="s">
        <v>4182</v>
      </c>
      <c r="G514" s="464" t="s">
        <v>1610</v>
      </c>
      <c r="H514" s="455"/>
      <c r="I514" s="471">
        <v>1</v>
      </c>
    </row>
    <row r="515" spans="1:9" ht="36" x14ac:dyDescent="0.2">
      <c r="A515" s="522">
        <v>508</v>
      </c>
      <c r="B515" s="455" t="s">
        <v>4738</v>
      </c>
      <c r="C515" s="460" t="s">
        <v>4739</v>
      </c>
      <c r="D515" s="462">
        <v>2004</v>
      </c>
      <c r="E515" s="463" t="s">
        <v>4740</v>
      </c>
      <c r="F515" s="464" t="s">
        <v>1433</v>
      </c>
      <c r="G515" s="464" t="s">
        <v>1610</v>
      </c>
      <c r="H515" s="455"/>
      <c r="I515" s="471">
        <v>1</v>
      </c>
    </row>
    <row r="516" spans="1:9" ht="36" x14ac:dyDescent="0.2">
      <c r="A516" s="522">
        <v>509</v>
      </c>
      <c r="B516" s="455" t="s">
        <v>4741</v>
      </c>
      <c r="C516" s="460" t="s">
        <v>4739</v>
      </c>
      <c r="D516" s="462">
        <v>2004</v>
      </c>
      <c r="E516" s="463" t="s">
        <v>4742</v>
      </c>
      <c r="F516" s="464" t="s">
        <v>4182</v>
      </c>
      <c r="G516" s="464" t="s">
        <v>1610</v>
      </c>
      <c r="H516" s="455"/>
      <c r="I516" s="471">
        <v>1</v>
      </c>
    </row>
    <row r="517" spans="1:9" ht="36" x14ac:dyDescent="0.2">
      <c r="A517" s="522">
        <v>510</v>
      </c>
      <c r="B517" s="455" t="s">
        <v>4743</v>
      </c>
      <c r="C517" s="460" t="s">
        <v>4739</v>
      </c>
      <c r="D517" s="462">
        <v>2004</v>
      </c>
      <c r="E517" s="463" t="s">
        <v>4744</v>
      </c>
      <c r="F517" s="464" t="s">
        <v>4182</v>
      </c>
      <c r="G517" s="464" t="s">
        <v>1610</v>
      </c>
      <c r="H517" s="455"/>
      <c r="I517" s="471">
        <v>1</v>
      </c>
    </row>
    <row r="518" spans="1:9" ht="36" x14ac:dyDescent="0.2">
      <c r="A518" s="522">
        <v>511</v>
      </c>
      <c r="B518" s="455" t="s">
        <v>4745</v>
      </c>
      <c r="C518" s="460" t="s">
        <v>4739</v>
      </c>
      <c r="D518" s="462">
        <v>2004</v>
      </c>
      <c r="E518" s="463" t="s">
        <v>4746</v>
      </c>
      <c r="F518" s="464" t="s">
        <v>4182</v>
      </c>
      <c r="G518" s="464" t="s">
        <v>1610</v>
      </c>
      <c r="H518" s="455"/>
      <c r="I518" s="471">
        <v>1</v>
      </c>
    </row>
    <row r="519" spans="1:9" ht="36" x14ac:dyDescent="0.2">
      <c r="A519" s="522">
        <v>512</v>
      </c>
      <c r="B519" s="455" t="s">
        <v>4747</v>
      </c>
      <c r="C519" s="460" t="s">
        <v>4739</v>
      </c>
      <c r="D519" s="462">
        <v>2004</v>
      </c>
      <c r="E519" s="463" t="s">
        <v>4748</v>
      </c>
      <c r="F519" s="464" t="s">
        <v>4182</v>
      </c>
      <c r="G519" s="464" t="s">
        <v>1610</v>
      </c>
      <c r="H519" s="455"/>
      <c r="I519" s="471">
        <v>1</v>
      </c>
    </row>
    <row r="520" spans="1:9" ht="36" x14ac:dyDescent="0.2">
      <c r="A520" s="522">
        <v>513</v>
      </c>
      <c r="B520" s="455" t="s">
        <v>4749</v>
      </c>
      <c r="C520" s="460" t="s">
        <v>4739</v>
      </c>
      <c r="D520" s="462">
        <v>2004</v>
      </c>
      <c r="E520" s="463" t="s">
        <v>4750</v>
      </c>
      <c r="F520" s="464" t="s">
        <v>4182</v>
      </c>
      <c r="G520" s="464" t="s">
        <v>1610</v>
      </c>
      <c r="H520" s="455"/>
      <c r="I520" s="471">
        <v>1</v>
      </c>
    </row>
    <row r="521" spans="1:9" ht="36" x14ac:dyDescent="0.2">
      <c r="A521" s="522">
        <v>514</v>
      </c>
      <c r="B521" s="455" t="s">
        <v>4751</v>
      </c>
      <c r="C521" s="460" t="s">
        <v>4739</v>
      </c>
      <c r="D521" s="462">
        <v>2004</v>
      </c>
      <c r="E521" s="463" t="s">
        <v>4752</v>
      </c>
      <c r="F521" s="464" t="s">
        <v>4182</v>
      </c>
      <c r="G521" s="464" t="s">
        <v>1610</v>
      </c>
      <c r="H521" s="455"/>
      <c r="I521" s="471">
        <v>1</v>
      </c>
    </row>
    <row r="522" spans="1:9" ht="24" x14ac:dyDescent="0.2">
      <c r="A522" s="522">
        <v>515</v>
      </c>
      <c r="B522" s="455" t="s">
        <v>4753</v>
      </c>
      <c r="C522" s="460" t="s">
        <v>4754</v>
      </c>
      <c r="D522" s="462">
        <v>2004</v>
      </c>
      <c r="E522" s="463" t="s">
        <v>4755</v>
      </c>
      <c r="F522" s="464" t="s">
        <v>4182</v>
      </c>
      <c r="G522" s="464" t="s">
        <v>1610</v>
      </c>
      <c r="H522" s="455"/>
      <c r="I522" s="471">
        <v>1</v>
      </c>
    </row>
    <row r="523" spans="1:9" ht="24" x14ac:dyDescent="0.2">
      <c r="A523" s="522">
        <v>516</v>
      </c>
      <c r="B523" s="455" t="s">
        <v>4756</v>
      </c>
      <c r="C523" s="460" t="s">
        <v>4757</v>
      </c>
      <c r="D523" s="465"/>
      <c r="E523" s="463" t="s">
        <v>4758</v>
      </c>
      <c r="F523" s="464" t="s">
        <v>740</v>
      </c>
      <c r="G523" s="464" t="s">
        <v>1610</v>
      </c>
      <c r="H523" s="455"/>
      <c r="I523" s="471">
        <v>1</v>
      </c>
    </row>
    <row r="524" spans="1:9" ht="24" x14ac:dyDescent="0.2">
      <c r="A524" s="522">
        <v>517</v>
      </c>
      <c r="B524" s="455" t="s">
        <v>4759</v>
      </c>
      <c r="C524" s="460" t="s">
        <v>4757</v>
      </c>
      <c r="D524" s="465"/>
      <c r="E524" s="463" t="s">
        <v>4758</v>
      </c>
      <c r="F524" s="464" t="s">
        <v>740</v>
      </c>
      <c r="G524" s="464" t="s">
        <v>1610</v>
      </c>
      <c r="H524" s="455"/>
      <c r="I524" s="471">
        <v>1</v>
      </c>
    </row>
    <row r="525" spans="1:9" ht="24" x14ac:dyDescent="0.2">
      <c r="A525" s="522">
        <v>518</v>
      </c>
      <c r="B525" s="455" t="s">
        <v>4760</v>
      </c>
      <c r="C525" s="460" t="s">
        <v>4757</v>
      </c>
      <c r="D525" s="465"/>
      <c r="E525" s="463" t="s">
        <v>4758</v>
      </c>
      <c r="F525" s="464" t="s">
        <v>740</v>
      </c>
      <c r="G525" s="464" t="s">
        <v>1610</v>
      </c>
      <c r="H525" s="455"/>
      <c r="I525" s="471">
        <v>1</v>
      </c>
    </row>
    <row r="526" spans="1:9" ht="24" x14ac:dyDescent="0.2">
      <c r="A526" s="522">
        <v>519</v>
      </c>
      <c r="B526" s="455" t="s">
        <v>4761</v>
      </c>
      <c r="C526" s="460" t="s">
        <v>4757</v>
      </c>
      <c r="D526" s="465"/>
      <c r="E526" s="463" t="s">
        <v>4758</v>
      </c>
      <c r="F526" s="464" t="s">
        <v>740</v>
      </c>
      <c r="G526" s="464" t="s">
        <v>1610</v>
      </c>
      <c r="H526" s="455"/>
      <c r="I526" s="471">
        <v>1</v>
      </c>
    </row>
    <row r="527" spans="1:9" ht="24" x14ac:dyDescent="0.2">
      <c r="A527" s="522">
        <v>520</v>
      </c>
      <c r="B527" s="455" t="s">
        <v>4762</v>
      </c>
      <c r="C527" s="460" t="s">
        <v>4763</v>
      </c>
      <c r="D527" s="465"/>
      <c r="E527" s="463" t="s">
        <v>4764</v>
      </c>
      <c r="F527" s="464" t="s">
        <v>740</v>
      </c>
      <c r="G527" s="464" t="s">
        <v>1610</v>
      </c>
      <c r="H527" s="455"/>
      <c r="I527" s="471">
        <v>1</v>
      </c>
    </row>
    <row r="528" spans="1:9" ht="36" x14ac:dyDescent="0.2">
      <c r="A528" s="522">
        <v>521</v>
      </c>
      <c r="B528" s="455" t="s">
        <v>4765</v>
      </c>
      <c r="C528" s="460" t="s">
        <v>4766</v>
      </c>
      <c r="D528" s="549">
        <v>2004</v>
      </c>
      <c r="E528" s="463" t="s">
        <v>4767</v>
      </c>
      <c r="F528" s="464" t="s">
        <v>2352</v>
      </c>
      <c r="G528" s="464" t="s">
        <v>1610</v>
      </c>
      <c r="H528" s="455"/>
      <c r="I528" s="471">
        <v>1</v>
      </c>
    </row>
    <row r="529" spans="1:9" ht="24" x14ac:dyDescent="0.2">
      <c r="A529" s="522">
        <v>522</v>
      </c>
      <c r="B529" s="455" t="s">
        <v>4768</v>
      </c>
      <c r="C529" s="460" t="s">
        <v>4769</v>
      </c>
      <c r="D529" s="465" t="s">
        <v>4770</v>
      </c>
      <c r="E529" s="463" t="s">
        <v>4771</v>
      </c>
      <c r="F529" s="464" t="s">
        <v>740</v>
      </c>
      <c r="G529" s="464" t="s">
        <v>1610</v>
      </c>
      <c r="H529" s="455"/>
      <c r="I529" s="471">
        <v>1</v>
      </c>
    </row>
    <row r="530" spans="1:9" ht="48" x14ac:dyDescent="0.2">
      <c r="A530" s="522">
        <v>523</v>
      </c>
      <c r="B530" s="455" t="s">
        <v>4772</v>
      </c>
      <c r="C530" s="460" t="s">
        <v>4773</v>
      </c>
      <c r="D530" s="462">
        <v>2005</v>
      </c>
      <c r="E530" s="460" t="s">
        <v>4774</v>
      </c>
      <c r="F530" s="464" t="s">
        <v>2352</v>
      </c>
      <c r="G530" s="464" t="s">
        <v>1610</v>
      </c>
      <c r="H530" s="455"/>
      <c r="I530" s="471">
        <v>1</v>
      </c>
    </row>
    <row r="531" spans="1:9" ht="36" x14ac:dyDescent="0.2">
      <c r="A531" s="522">
        <v>524</v>
      </c>
      <c r="B531" s="455" t="s">
        <v>4775</v>
      </c>
      <c r="C531" s="460" t="s">
        <v>4776</v>
      </c>
      <c r="D531" s="462">
        <v>2005</v>
      </c>
      <c r="E531" s="463" t="s">
        <v>4777</v>
      </c>
      <c r="F531" s="464" t="s">
        <v>2352</v>
      </c>
      <c r="G531" s="464" t="s">
        <v>1610</v>
      </c>
      <c r="H531" s="455"/>
      <c r="I531" s="471">
        <v>1</v>
      </c>
    </row>
    <row r="532" spans="1:9" ht="36" x14ac:dyDescent="0.2">
      <c r="A532" s="522">
        <v>525</v>
      </c>
      <c r="B532" s="455" t="s">
        <v>4778</v>
      </c>
      <c r="C532" s="460" t="s">
        <v>4779</v>
      </c>
      <c r="D532" s="462">
        <v>2005</v>
      </c>
      <c r="E532" s="460" t="s">
        <v>4780</v>
      </c>
      <c r="F532" s="464" t="s">
        <v>2352</v>
      </c>
      <c r="G532" s="464" t="s">
        <v>1610</v>
      </c>
      <c r="H532" s="455"/>
      <c r="I532" s="471">
        <v>10</v>
      </c>
    </row>
    <row r="533" spans="1:9" ht="48" x14ac:dyDescent="0.2">
      <c r="A533" s="522">
        <v>526</v>
      </c>
      <c r="B533" s="455" t="s">
        <v>4781</v>
      </c>
      <c r="C533" s="460" t="s">
        <v>4782</v>
      </c>
      <c r="D533" s="462">
        <v>2005</v>
      </c>
      <c r="E533" s="460" t="s">
        <v>4783</v>
      </c>
      <c r="F533" s="464" t="s">
        <v>2352</v>
      </c>
      <c r="G533" s="464" t="s">
        <v>1610</v>
      </c>
      <c r="H533" s="455"/>
      <c r="I533" s="471">
        <v>1</v>
      </c>
    </row>
    <row r="534" spans="1:9" ht="48" x14ac:dyDescent="0.2">
      <c r="A534" s="522">
        <v>527</v>
      </c>
      <c r="B534" s="455" t="s">
        <v>4784</v>
      </c>
      <c r="C534" s="460" t="s">
        <v>4782</v>
      </c>
      <c r="D534" s="462">
        <v>2005</v>
      </c>
      <c r="E534" s="460" t="s">
        <v>4785</v>
      </c>
      <c r="F534" s="464" t="s">
        <v>2352</v>
      </c>
      <c r="G534" s="464" t="s">
        <v>1610</v>
      </c>
      <c r="H534" s="455"/>
      <c r="I534" s="471">
        <v>1</v>
      </c>
    </row>
    <row r="535" spans="1:9" ht="36" x14ac:dyDescent="0.2">
      <c r="A535" s="522">
        <v>528</v>
      </c>
      <c r="B535" s="455" t="s">
        <v>4786</v>
      </c>
      <c r="C535" s="460" t="s">
        <v>4787</v>
      </c>
      <c r="D535" s="462" t="s">
        <v>3413</v>
      </c>
      <c r="E535" s="460" t="s">
        <v>4788</v>
      </c>
      <c r="F535" s="464" t="s">
        <v>2346</v>
      </c>
      <c r="G535" s="464" t="s">
        <v>1610</v>
      </c>
      <c r="H535" s="455"/>
      <c r="I535" s="471">
        <v>1</v>
      </c>
    </row>
    <row r="536" spans="1:9" ht="36" x14ac:dyDescent="0.2">
      <c r="A536" s="522">
        <v>529</v>
      </c>
      <c r="B536" s="455" t="s">
        <v>4789</v>
      </c>
      <c r="C536" s="460" t="s">
        <v>4790</v>
      </c>
      <c r="D536" s="462">
        <v>2005</v>
      </c>
      <c r="E536" s="460" t="s">
        <v>4791</v>
      </c>
      <c r="F536" s="464" t="s">
        <v>2336</v>
      </c>
      <c r="G536" s="464" t="s">
        <v>1610</v>
      </c>
      <c r="H536" s="455"/>
      <c r="I536" s="471">
        <v>1</v>
      </c>
    </row>
    <row r="537" spans="1:9" ht="36" x14ac:dyDescent="0.2">
      <c r="A537" s="522">
        <v>530</v>
      </c>
      <c r="B537" s="455" t="s">
        <v>4792</v>
      </c>
      <c r="C537" s="460" t="s">
        <v>4793</v>
      </c>
      <c r="D537" s="462" t="s">
        <v>4794</v>
      </c>
      <c r="E537" s="460" t="s">
        <v>4795</v>
      </c>
      <c r="F537" s="464" t="s">
        <v>1450</v>
      </c>
      <c r="G537" s="464" t="s">
        <v>1610</v>
      </c>
      <c r="H537" s="455"/>
      <c r="I537" s="471">
        <v>1</v>
      </c>
    </row>
    <row r="538" spans="1:9" ht="24" x14ac:dyDescent="0.2">
      <c r="A538" s="522">
        <v>531</v>
      </c>
      <c r="B538" s="455" t="s">
        <v>4796</v>
      </c>
      <c r="C538" s="460" t="s">
        <v>4797</v>
      </c>
      <c r="D538" s="462">
        <v>2004</v>
      </c>
      <c r="E538" s="463" t="s">
        <v>4798</v>
      </c>
      <c r="F538" s="464" t="s">
        <v>659</v>
      </c>
      <c r="G538" s="464" t="s">
        <v>1610</v>
      </c>
      <c r="H538" s="455"/>
      <c r="I538" s="471">
        <v>1</v>
      </c>
    </row>
    <row r="539" spans="1:9" ht="36" x14ac:dyDescent="0.2">
      <c r="A539" s="522">
        <v>532</v>
      </c>
      <c r="B539" s="455" t="s">
        <v>4799</v>
      </c>
      <c r="C539" s="466" t="s">
        <v>4800</v>
      </c>
      <c r="D539" s="462" t="s">
        <v>4801</v>
      </c>
      <c r="E539" s="463" t="s">
        <v>4802</v>
      </c>
      <c r="F539" s="464" t="s">
        <v>1450</v>
      </c>
      <c r="G539" s="464" t="s">
        <v>1610</v>
      </c>
      <c r="H539" s="455"/>
      <c r="I539" s="471">
        <v>1</v>
      </c>
    </row>
    <row r="540" spans="1:9" ht="24" x14ac:dyDescent="0.2">
      <c r="A540" s="522">
        <v>533</v>
      </c>
      <c r="B540" s="455" t="s">
        <v>4803</v>
      </c>
      <c r="C540" s="256" t="s">
        <v>4804</v>
      </c>
      <c r="D540" s="462">
        <v>2004</v>
      </c>
      <c r="E540" s="463" t="s">
        <v>4805</v>
      </c>
      <c r="F540" s="464" t="s">
        <v>659</v>
      </c>
      <c r="G540" s="464" t="s">
        <v>1610</v>
      </c>
      <c r="H540" s="455"/>
      <c r="I540" s="471">
        <v>1</v>
      </c>
    </row>
    <row r="541" spans="1:9" ht="24" x14ac:dyDescent="0.2">
      <c r="A541" s="522">
        <v>534</v>
      </c>
      <c r="B541" s="455" t="s">
        <v>4806</v>
      </c>
      <c r="C541" s="460" t="s">
        <v>4807</v>
      </c>
      <c r="D541" s="462">
        <v>2004</v>
      </c>
      <c r="E541" s="460" t="s">
        <v>4808</v>
      </c>
      <c r="F541" s="464" t="s">
        <v>4182</v>
      </c>
      <c r="G541" s="464" t="s">
        <v>1610</v>
      </c>
      <c r="H541" s="475"/>
      <c r="I541" s="471">
        <v>1</v>
      </c>
    </row>
    <row r="542" spans="1:9" ht="24" x14ac:dyDescent="0.2">
      <c r="A542" s="522">
        <v>535</v>
      </c>
      <c r="B542" s="455" t="s">
        <v>4809</v>
      </c>
      <c r="C542" s="463" t="s">
        <v>4810</v>
      </c>
      <c r="D542" s="462" t="s">
        <v>4811</v>
      </c>
      <c r="E542" s="463" t="s">
        <v>4812</v>
      </c>
      <c r="F542" s="464" t="s">
        <v>1478</v>
      </c>
      <c r="G542" s="455" t="s">
        <v>1366</v>
      </c>
      <c r="H542" s="464" t="s">
        <v>1456</v>
      </c>
      <c r="I542" s="471">
        <v>1</v>
      </c>
    </row>
    <row r="543" spans="1:9" ht="24" x14ac:dyDescent="0.2">
      <c r="A543" s="522">
        <v>536</v>
      </c>
      <c r="B543" s="455" t="s">
        <v>4813</v>
      </c>
      <c r="C543" s="463" t="s">
        <v>4814</v>
      </c>
      <c r="D543" s="455">
        <v>2006</v>
      </c>
      <c r="E543" s="460" t="s">
        <v>4815</v>
      </c>
      <c r="F543" s="464" t="s">
        <v>4816</v>
      </c>
      <c r="G543" s="464" t="s">
        <v>4217</v>
      </c>
      <c r="H543" s="464" t="s">
        <v>1456</v>
      </c>
      <c r="I543" s="471">
        <v>1</v>
      </c>
    </row>
    <row r="544" spans="1:9" ht="60" x14ac:dyDescent="0.2">
      <c r="A544" s="522">
        <v>537</v>
      </c>
      <c r="B544" s="455" t="s">
        <v>4817</v>
      </c>
      <c r="C544" s="460" t="s">
        <v>4814</v>
      </c>
      <c r="D544" s="465" t="s">
        <v>4818</v>
      </c>
      <c r="E544" s="99" t="s">
        <v>4819</v>
      </c>
      <c r="F544" s="464" t="s">
        <v>3688</v>
      </c>
      <c r="G544" s="464" t="s">
        <v>1610</v>
      </c>
      <c r="H544" s="455"/>
      <c r="I544" s="471">
        <v>1</v>
      </c>
    </row>
    <row r="545" spans="1:9" ht="24" x14ac:dyDescent="0.2">
      <c r="A545" s="522">
        <v>538</v>
      </c>
      <c r="B545" s="455" t="s">
        <v>4820</v>
      </c>
      <c r="C545" s="460" t="s">
        <v>4814</v>
      </c>
      <c r="D545" s="465" t="s">
        <v>4818</v>
      </c>
      <c r="E545" s="99" t="s">
        <v>4821</v>
      </c>
      <c r="F545" s="464" t="s">
        <v>740</v>
      </c>
      <c r="G545" s="464" t="s">
        <v>1610</v>
      </c>
      <c r="H545" s="455"/>
      <c r="I545" s="471">
        <v>1</v>
      </c>
    </row>
    <row r="546" spans="1:9" ht="36" x14ac:dyDescent="0.2">
      <c r="A546" s="522">
        <v>539</v>
      </c>
      <c r="B546" s="455" t="s">
        <v>4822</v>
      </c>
      <c r="C546" s="460" t="s">
        <v>4823</v>
      </c>
      <c r="D546" s="46" t="s">
        <v>4824</v>
      </c>
      <c r="E546" s="463" t="s">
        <v>4825</v>
      </c>
      <c r="F546" s="464" t="s">
        <v>3559</v>
      </c>
      <c r="G546" s="464" t="s">
        <v>1610</v>
      </c>
      <c r="H546" s="455"/>
      <c r="I546" s="471">
        <v>1</v>
      </c>
    </row>
    <row r="547" spans="1:9" ht="36" x14ac:dyDescent="0.2">
      <c r="A547" s="522">
        <v>540</v>
      </c>
      <c r="B547" s="455" t="s">
        <v>4827</v>
      </c>
      <c r="C547" s="460" t="s">
        <v>4828</v>
      </c>
      <c r="D547" s="46" t="s">
        <v>4829</v>
      </c>
      <c r="E547" s="463" t="s">
        <v>4830</v>
      </c>
      <c r="F547" s="464" t="s">
        <v>3559</v>
      </c>
      <c r="G547" s="464" t="s">
        <v>1610</v>
      </c>
      <c r="H547" s="455"/>
      <c r="I547" s="471">
        <v>1</v>
      </c>
    </row>
    <row r="548" spans="1:9" ht="36" x14ac:dyDescent="0.2">
      <c r="A548" s="522">
        <v>541</v>
      </c>
      <c r="B548" s="455" t="s">
        <v>4831</v>
      </c>
      <c r="C548" s="460" t="s">
        <v>4832</v>
      </c>
      <c r="D548" s="46" t="s">
        <v>4829</v>
      </c>
      <c r="E548" s="463" t="s">
        <v>4833</v>
      </c>
      <c r="F548" s="464" t="s">
        <v>3559</v>
      </c>
      <c r="G548" s="464" t="s">
        <v>1610</v>
      </c>
      <c r="H548" s="455"/>
      <c r="I548" s="471">
        <v>1</v>
      </c>
    </row>
    <row r="549" spans="1:9" ht="48" x14ac:dyDescent="0.2">
      <c r="A549" s="522">
        <v>542</v>
      </c>
      <c r="B549" s="455" t="s">
        <v>4834</v>
      </c>
      <c r="C549" s="460" t="s">
        <v>4835</v>
      </c>
      <c r="D549" s="462" t="s">
        <v>4836</v>
      </c>
      <c r="E549" s="463" t="s">
        <v>4837</v>
      </c>
      <c r="F549" s="464" t="s">
        <v>4175</v>
      </c>
      <c r="G549" s="464" t="s">
        <v>1610</v>
      </c>
      <c r="H549" s="455"/>
      <c r="I549" s="471">
        <v>1</v>
      </c>
    </row>
    <row r="550" spans="1:9" ht="36" x14ac:dyDescent="0.2">
      <c r="A550" s="522">
        <v>543</v>
      </c>
      <c r="B550" s="455" t="s">
        <v>4838</v>
      </c>
      <c r="C550" s="460" t="s">
        <v>4839</v>
      </c>
      <c r="D550" s="465" t="s">
        <v>4840</v>
      </c>
      <c r="E550" s="463" t="s">
        <v>4841</v>
      </c>
      <c r="F550" s="464" t="s">
        <v>3559</v>
      </c>
      <c r="G550" s="464" t="s">
        <v>1610</v>
      </c>
      <c r="H550" s="455"/>
      <c r="I550" s="471">
        <v>1</v>
      </c>
    </row>
    <row r="551" spans="1:9" ht="36" x14ac:dyDescent="0.2">
      <c r="A551" s="522">
        <v>544</v>
      </c>
      <c r="B551" s="455" t="s">
        <v>4842</v>
      </c>
      <c r="C551" s="460" t="s">
        <v>3809</v>
      </c>
      <c r="D551" s="462" t="s">
        <v>4843</v>
      </c>
      <c r="E551" s="460" t="s">
        <v>4844</v>
      </c>
      <c r="F551" s="464" t="s">
        <v>2352</v>
      </c>
      <c r="G551" s="464" t="s">
        <v>1610</v>
      </c>
      <c r="H551" s="455"/>
      <c r="I551" s="471">
        <v>1</v>
      </c>
    </row>
    <row r="552" spans="1:9" ht="24" x14ac:dyDescent="0.2">
      <c r="A552" s="522">
        <v>545</v>
      </c>
      <c r="B552" s="455" t="s">
        <v>4845</v>
      </c>
      <c r="C552" s="460" t="s">
        <v>4368</v>
      </c>
      <c r="D552" s="462" t="s">
        <v>4843</v>
      </c>
      <c r="E552" s="463" t="s">
        <v>4846</v>
      </c>
      <c r="F552" s="464" t="s">
        <v>2352</v>
      </c>
      <c r="G552" s="464" t="s">
        <v>1610</v>
      </c>
      <c r="H552" s="455"/>
      <c r="I552" s="471">
        <v>1</v>
      </c>
    </row>
    <row r="553" spans="1:9" ht="24" x14ac:dyDescent="0.2">
      <c r="A553" s="522">
        <v>546</v>
      </c>
      <c r="B553" s="455" t="s">
        <v>4847</v>
      </c>
      <c r="C553" s="460" t="s">
        <v>3840</v>
      </c>
      <c r="D553" s="462" t="s">
        <v>4843</v>
      </c>
      <c r="E553" s="463" t="s">
        <v>4164</v>
      </c>
      <c r="F553" s="464" t="s">
        <v>2352</v>
      </c>
      <c r="G553" s="464" t="s">
        <v>1610</v>
      </c>
      <c r="H553" s="455"/>
      <c r="I553" s="471">
        <v>1</v>
      </c>
    </row>
    <row r="554" spans="1:9" ht="24" x14ac:dyDescent="0.2">
      <c r="A554" s="522">
        <v>547</v>
      </c>
      <c r="B554" s="455" t="s">
        <v>4848</v>
      </c>
      <c r="C554" s="460" t="s">
        <v>4849</v>
      </c>
      <c r="D554" s="462" t="s">
        <v>4843</v>
      </c>
      <c r="E554" s="463" t="s">
        <v>4850</v>
      </c>
      <c r="F554" s="464" t="s">
        <v>2352</v>
      </c>
      <c r="G554" s="464" t="s">
        <v>1610</v>
      </c>
      <c r="H554" s="455"/>
      <c r="I554" s="471">
        <v>1</v>
      </c>
    </row>
    <row r="555" spans="1:9" ht="24" x14ac:dyDescent="0.2">
      <c r="A555" s="522">
        <v>548</v>
      </c>
      <c r="B555" s="455" t="s">
        <v>4851</v>
      </c>
      <c r="C555" s="460" t="s">
        <v>4852</v>
      </c>
      <c r="D555" s="465" t="s">
        <v>4853</v>
      </c>
      <c r="E555" s="463" t="s">
        <v>4854</v>
      </c>
      <c r="F555" s="464" t="s">
        <v>2321</v>
      </c>
      <c r="G555" s="464" t="s">
        <v>1610</v>
      </c>
      <c r="H555" s="455"/>
      <c r="I555" s="471">
        <v>1</v>
      </c>
    </row>
    <row r="556" spans="1:9" ht="24" x14ac:dyDescent="0.2">
      <c r="A556" s="522">
        <v>549</v>
      </c>
      <c r="B556" s="455" t="s">
        <v>4855</v>
      </c>
      <c r="C556" s="460" t="s">
        <v>4856</v>
      </c>
      <c r="D556" s="462" t="s">
        <v>4843</v>
      </c>
      <c r="E556" s="463" t="s">
        <v>4857</v>
      </c>
      <c r="F556" s="464" t="s">
        <v>2346</v>
      </c>
      <c r="G556" s="464" t="s">
        <v>1610</v>
      </c>
      <c r="H556" s="455"/>
      <c r="I556" s="471">
        <v>2</v>
      </c>
    </row>
    <row r="557" spans="1:9" ht="24" x14ac:dyDescent="0.2">
      <c r="A557" s="522">
        <v>550</v>
      </c>
      <c r="B557" s="455" t="s">
        <v>4858</v>
      </c>
      <c r="C557" s="460" t="s">
        <v>4859</v>
      </c>
      <c r="D557" s="462" t="s">
        <v>4843</v>
      </c>
      <c r="E557" s="463" t="s">
        <v>4846</v>
      </c>
      <c r="F557" s="464" t="s">
        <v>2346</v>
      </c>
      <c r="G557" s="464" t="s">
        <v>1610</v>
      </c>
      <c r="H557" s="455"/>
      <c r="I557" s="471">
        <v>1</v>
      </c>
    </row>
    <row r="558" spans="1:9" ht="36" x14ac:dyDescent="0.2">
      <c r="A558" s="522">
        <v>551</v>
      </c>
      <c r="B558" s="455" t="s">
        <v>4860</v>
      </c>
      <c r="C558" s="460" t="s">
        <v>4861</v>
      </c>
      <c r="D558" s="462">
        <v>2007</v>
      </c>
      <c r="E558" s="463" t="s">
        <v>4862</v>
      </c>
      <c r="F558" s="464" t="s">
        <v>3559</v>
      </c>
      <c r="G558" s="464" t="s">
        <v>1610</v>
      </c>
      <c r="H558" s="455"/>
      <c r="I558" s="471">
        <v>1</v>
      </c>
    </row>
    <row r="559" spans="1:9" ht="24" x14ac:dyDescent="0.2">
      <c r="A559" s="522">
        <v>552</v>
      </c>
      <c r="B559" s="455" t="s">
        <v>4864</v>
      </c>
      <c r="C559" s="460" t="s">
        <v>4865</v>
      </c>
      <c r="D559" s="462">
        <v>2007</v>
      </c>
      <c r="E559" s="463" t="s">
        <v>4866</v>
      </c>
      <c r="F559" s="464" t="s">
        <v>740</v>
      </c>
      <c r="G559" s="464" t="s">
        <v>1610</v>
      </c>
      <c r="H559" s="455"/>
      <c r="I559" s="471">
        <v>1</v>
      </c>
    </row>
    <row r="560" spans="1:9" ht="24" x14ac:dyDescent="0.2">
      <c r="A560" s="522">
        <v>553</v>
      </c>
      <c r="B560" s="455" t="s">
        <v>4867</v>
      </c>
      <c r="C560" s="460" t="s">
        <v>4868</v>
      </c>
      <c r="D560" s="462" t="s">
        <v>4869</v>
      </c>
      <c r="E560" s="463" t="s">
        <v>4184</v>
      </c>
      <c r="F560" s="482" t="s">
        <v>1361</v>
      </c>
      <c r="G560" s="464" t="s">
        <v>1610</v>
      </c>
      <c r="H560" s="455"/>
      <c r="I560" s="471">
        <v>1</v>
      </c>
    </row>
    <row r="561" spans="1:9" ht="24" x14ac:dyDescent="0.2">
      <c r="A561" s="522">
        <v>554</v>
      </c>
      <c r="B561" s="455" t="s">
        <v>4870</v>
      </c>
      <c r="C561" s="460" t="s">
        <v>4871</v>
      </c>
      <c r="D561" s="462" t="s">
        <v>4872</v>
      </c>
      <c r="E561" s="463" t="s">
        <v>4873</v>
      </c>
      <c r="F561" s="482" t="s">
        <v>1361</v>
      </c>
      <c r="G561" s="464" t="s">
        <v>1610</v>
      </c>
      <c r="H561" s="455"/>
      <c r="I561" s="471">
        <v>1</v>
      </c>
    </row>
    <row r="562" spans="1:9" ht="24" x14ac:dyDescent="0.2">
      <c r="A562" s="522">
        <v>555</v>
      </c>
      <c r="B562" s="455" t="s">
        <v>4874</v>
      </c>
      <c r="C562" s="460" t="s">
        <v>4875</v>
      </c>
      <c r="D562" s="462" t="s">
        <v>4876</v>
      </c>
      <c r="E562" s="460" t="s">
        <v>4877</v>
      </c>
      <c r="F562" s="482" t="s">
        <v>1361</v>
      </c>
      <c r="G562" s="464" t="s">
        <v>1610</v>
      </c>
      <c r="H562" s="455"/>
      <c r="I562" s="471">
        <v>1</v>
      </c>
    </row>
    <row r="563" spans="1:9" ht="60" x14ac:dyDescent="0.2">
      <c r="A563" s="522">
        <v>556</v>
      </c>
      <c r="B563" s="455" t="s">
        <v>4878</v>
      </c>
      <c r="C563" s="460" t="s">
        <v>4879</v>
      </c>
      <c r="D563" s="462" t="s">
        <v>3781</v>
      </c>
      <c r="E563" s="463" t="s">
        <v>4880</v>
      </c>
      <c r="F563" s="464" t="s">
        <v>3688</v>
      </c>
      <c r="G563" s="464" t="s">
        <v>1610</v>
      </c>
      <c r="H563" s="455"/>
      <c r="I563" s="471">
        <v>1</v>
      </c>
    </row>
    <row r="564" spans="1:9" ht="24" x14ac:dyDescent="0.2">
      <c r="A564" s="522">
        <v>557</v>
      </c>
      <c r="B564" s="455" t="s">
        <v>4881</v>
      </c>
      <c r="C564" s="460" t="s">
        <v>4882</v>
      </c>
      <c r="D564" s="465" t="s">
        <v>4883</v>
      </c>
      <c r="E564" s="460" t="s">
        <v>4884</v>
      </c>
      <c r="F564" s="464" t="s">
        <v>659</v>
      </c>
      <c r="G564" s="464" t="s">
        <v>1610</v>
      </c>
      <c r="H564" s="455"/>
      <c r="I564" s="471">
        <v>1</v>
      </c>
    </row>
    <row r="565" spans="1:9" ht="24" x14ac:dyDescent="0.2">
      <c r="A565" s="522">
        <v>558</v>
      </c>
      <c r="B565" s="455" t="s">
        <v>4885</v>
      </c>
      <c r="C565" s="460" t="s">
        <v>4886</v>
      </c>
      <c r="D565" s="465" t="s">
        <v>4887</v>
      </c>
      <c r="E565" s="460" t="s">
        <v>4888</v>
      </c>
      <c r="F565" s="464" t="s">
        <v>659</v>
      </c>
      <c r="G565" s="464" t="s">
        <v>1610</v>
      </c>
      <c r="H565" s="455"/>
      <c r="I565" s="471">
        <v>1</v>
      </c>
    </row>
    <row r="566" spans="1:9" ht="60" x14ac:dyDescent="0.2">
      <c r="A566" s="522">
        <v>559</v>
      </c>
      <c r="B566" s="455" t="s">
        <v>4889</v>
      </c>
      <c r="C566" s="460" t="s">
        <v>4890</v>
      </c>
      <c r="D566" s="462" t="s">
        <v>3781</v>
      </c>
      <c r="E566" s="460" t="s">
        <v>4891</v>
      </c>
      <c r="F566" s="464" t="s">
        <v>3688</v>
      </c>
      <c r="G566" s="464" t="s">
        <v>1610</v>
      </c>
      <c r="H566" s="466"/>
      <c r="I566" s="471">
        <v>1</v>
      </c>
    </row>
    <row r="567" spans="1:9" ht="24" x14ac:dyDescent="0.2">
      <c r="A567" s="522">
        <v>560</v>
      </c>
      <c r="B567" s="455" t="s">
        <v>4892</v>
      </c>
      <c r="C567" s="460" t="s">
        <v>4893</v>
      </c>
      <c r="D567" s="465" t="s">
        <v>4883</v>
      </c>
      <c r="E567" s="460" t="s">
        <v>4894</v>
      </c>
      <c r="F567" s="464" t="s">
        <v>659</v>
      </c>
      <c r="G567" s="464" t="s">
        <v>1610</v>
      </c>
      <c r="H567" s="455"/>
      <c r="I567" s="471">
        <v>1</v>
      </c>
    </row>
    <row r="568" spans="1:9" ht="60" x14ac:dyDescent="0.2">
      <c r="A568" s="522">
        <v>561</v>
      </c>
      <c r="B568" s="455" t="s">
        <v>4895</v>
      </c>
      <c r="C568" s="460" t="s">
        <v>4896</v>
      </c>
      <c r="D568" s="462" t="s">
        <v>3781</v>
      </c>
      <c r="E568" s="463" t="s">
        <v>4897</v>
      </c>
      <c r="F568" s="464" t="s">
        <v>3688</v>
      </c>
      <c r="G568" s="464" t="s">
        <v>1610</v>
      </c>
      <c r="H568" s="455"/>
      <c r="I568" s="471">
        <v>1</v>
      </c>
    </row>
    <row r="569" spans="1:9" ht="36" x14ac:dyDescent="0.2">
      <c r="A569" s="522">
        <v>562</v>
      </c>
      <c r="B569" s="455" t="s">
        <v>4898</v>
      </c>
      <c r="C569" s="460" t="s">
        <v>3690</v>
      </c>
      <c r="D569" s="462" t="s">
        <v>3413</v>
      </c>
      <c r="E569" s="463" t="s">
        <v>4899</v>
      </c>
      <c r="F569" s="464" t="s">
        <v>2575</v>
      </c>
      <c r="G569" s="464" t="s">
        <v>1610</v>
      </c>
      <c r="H569" s="455"/>
      <c r="I569" s="471">
        <v>1</v>
      </c>
    </row>
    <row r="570" spans="1:9" ht="36" x14ac:dyDescent="0.2">
      <c r="A570" s="522">
        <v>563</v>
      </c>
      <c r="B570" s="455" t="s">
        <v>4900</v>
      </c>
      <c r="C570" s="460" t="s">
        <v>4865</v>
      </c>
      <c r="D570" s="462" t="s">
        <v>3409</v>
      </c>
      <c r="E570" s="463" t="s">
        <v>4901</v>
      </c>
      <c r="F570" s="464" t="s">
        <v>2575</v>
      </c>
      <c r="G570" s="464" t="s">
        <v>1610</v>
      </c>
      <c r="H570" s="455"/>
      <c r="I570" s="471">
        <v>1</v>
      </c>
    </row>
    <row r="571" spans="1:9" ht="24" x14ac:dyDescent="0.2">
      <c r="A571" s="522">
        <v>564</v>
      </c>
      <c r="B571" s="455" t="s">
        <v>4902</v>
      </c>
      <c r="C571" s="460" t="s">
        <v>4903</v>
      </c>
      <c r="D571" s="455">
        <v>2007</v>
      </c>
      <c r="E571" s="460" t="s">
        <v>4904</v>
      </c>
      <c r="F571" s="464" t="s">
        <v>740</v>
      </c>
      <c r="G571" s="464" t="s">
        <v>1610</v>
      </c>
      <c r="H571" s="455"/>
      <c r="I571" s="471">
        <v>1</v>
      </c>
    </row>
    <row r="572" spans="1:9" ht="24" x14ac:dyDescent="0.2">
      <c r="A572" s="522">
        <v>565</v>
      </c>
      <c r="B572" s="455" t="s">
        <v>4905</v>
      </c>
      <c r="C572" s="460" t="s">
        <v>4906</v>
      </c>
      <c r="D572" s="455">
        <v>2006</v>
      </c>
      <c r="E572" s="463" t="s">
        <v>4907</v>
      </c>
      <c r="F572" s="464" t="s">
        <v>740</v>
      </c>
      <c r="G572" s="464" t="s">
        <v>1610</v>
      </c>
      <c r="H572" s="455"/>
      <c r="I572" s="471">
        <v>1</v>
      </c>
    </row>
    <row r="573" spans="1:9" ht="24" x14ac:dyDescent="0.2">
      <c r="A573" s="522">
        <v>566</v>
      </c>
      <c r="B573" s="455" t="s">
        <v>4908</v>
      </c>
      <c r="C573" s="460" t="s">
        <v>4909</v>
      </c>
      <c r="D573" s="455">
        <v>2007</v>
      </c>
      <c r="E573" s="463" t="s">
        <v>4910</v>
      </c>
      <c r="F573" s="464" t="s">
        <v>740</v>
      </c>
      <c r="G573" s="464" t="s">
        <v>1610</v>
      </c>
      <c r="H573" s="455"/>
      <c r="I573" s="471">
        <v>1</v>
      </c>
    </row>
    <row r="574" spans="1:9" ht="24" x14ac:dyDescent="0.2">
      <c r="A574" s="522">
        <v>567</v>
      </c>
      <c r="B574" s="455" t="s">
        <v>4911</v>
      </c>
      <c r="C574" s="466" t="s">
        <v>4906</v>
      </c>
      <c r="D574" s="462" t="s">
        <v>4912</v>
      </c>
      <c r="E574" s="463" t="s">
        <v>4913</v>
      </c>
      <c r="F574" s="464" t="s">
        <v>2346</v>
      </c>
      <c r="G574" s="464" t="s">
        <v>1610</v>
      </c>
      <c r="H574" s="455"/>
      <c r="I574" s="471">
        <v>1</v>
      </c>
    </row>
    <row r="575" spans="1:9" ht="24" x14ac:dyDescent="0.2">
      <c r="A575" s="522">
        <v>568</v>
      </c>
      <c r="B575" s="455" t="s">
        <v>4914</v>
      </c>
      <c r="C575" s="466" t="s">
        <v>4915</v>
      </c>
      <c r="D575" s="462" t="s">
        <v>4912</v>
      </c>
      <c r="E575" s="463" t="s">
        <v>4172</v>
      </c>
      <c r="F575" s="464" t="s">
        <v>2346</v>
      </c>
      <c r="G575" s="464" t="s">
        <v>1610</v>
      </c>
      <c r="H575" s="455"/>
      <c r="I575" s="471">
        <v>1</v>
      </c>
    </row>
    <row r="576" spans="1:9" ht="24" x14ac:dyDescent="0.2">
      <c r="A576" s="522">
        <v>569</v>
      </c>
      <c r="B576" s="455" t="s">
        <v>4916</v>
      </c>
      <c r="C576" s="460" t="s">
        <v>4917</v>
      </c>
      <c r="D576" s="465"/>
      <c r="E576" s="463" t="s">
        <v>4918</v>
      </c>
      <c r="F576" s="464" t="s">
        <v>2321</v>
      </c>
      <c r="G576" s="464" t="s">
        <v>1610</v>
      </c>
      <c r="H576" s="455"/>
      <c r="I576" s="471">
        <v>1</v>
      </c>
    </row>
    <row r="577" spans="1:10" ht="24" x14ac:dyDescent="0.2">
      <c r="A577" s="522">
        <v>570</v>
      </c>
      <c r="B577" s="455" t="s">
        <v>4919</v>
      </c>
      <c r="C577" s="460" t="s">
        <v>4920</v>
      </c>
      <c r="D577" s="465"/>
      <c r="E577" s="463" t="s">
        <v>4921</v>
      </c>
      <c r="F577" s="464" t="s">
        <v>4182</v>
      </c>
      <c r="G577" s="464" t="s">
        <v>1610</v>
      </c>
      <c r="H577" s="455"/>
      <c r="I577" s="471">
        <v>1</v>
      </c>
    </row>
    <row r="578" spans="1:10" ht="24" x14ac:dyDescent="0.2">
      <c r="A578" s="522">
        <v>571</v>
      </c>
      <c r="B578" s="455" t="s">
        <v>4922</v>
      </c>
      <c r="C578" s="466" t="s">
        <v>4923</v>
      </c>
      <c r="D578" s="465">
        <v>38686</v>
      </c>
      <c r="E578" s="463" t="s">
        <v>4924</v>
      </c>
      <c r="F578" s="464" t="s">
        <v>2352</v>
      </c>
      <c r="G578" s="464" t="s">
        <v>1610</v>
      </c>
      <c r="H578" s="455"/>
      <c r="I578" s="471">
        <v>1</v>
      </c>
    </row>
    <row r="579" spans="1:10" ht="24" x14ac:dyDescent="0.2">
      <c r="A579" s="522">
        <v>572</v>
      </c>
      <c r="B579" s="455" t="s">
        <v>4925</v>
      </c>
      <c r="C579" s="466" t="s">
        <v>4926</v>
      </c>
      <c r="D579" s="465">
        <v>38837</v>
      </c>
      <c r="E579" s="463" t="s">
        <v>4172</v>
      </c>
      <c r="F579" s="464" t="s">
        <v>2352</v>
      </c>
      <c r="G579" s="464" t="s">
        <v>1610</v>
      </c>
      <c r="H579" s="455"/>
      <c r="I579" s="471">
        <v>1</v>
      </c>
      <c r="J579" s="476"/>
    </row>
    <row r="580" spans="1:10" ht="48" x14ac:dyDescent="0.2">
      <c r="A580" s="522">
        <v>573</v>
      </c>
      <c r="B580" s="455" t="s">
        <v>4927</v>
      </c>
      <c r="C580" s="460" t="s">
        <v>4703</v>
      </c>
      <c r="D580" s="465"/>
      <c r="E580" s="463" t="s">
        <v>4928</v>
      </c>
      <c r="F580" s="464" t="s">
        <v>4175</v>
      </c>
      <c r="G580" s="464" t="s">
        <v>1610</v>
      </c>
      <c r="H580" s="455"/>
      <c r="I580" s="471">
        <v>1</v>
      </c>
      <c r="J580" s="476"/>
    </row>
    <row r="581" spans="1:10" ht="36" x14ac:dyDescent="0.2">
      <c r="A581" s="522">
        <v>574</v>
      </c>
      <c r="B581" s="455" t="s">
        <v>4929</v>
      </c>
      <c r="C581" s="460" t="s">
        <v>4865</v>
      </c>
      <c r="D581" s="462" t="s">
        <v>3420</v>
      </c>
      <c r="E581" s="463" t="s">
        <v>4930</v>
      </c>
      <c r="F581" s="464" t="s">
        <v>2575</v>
      </c>
      <c r="G581" s="464" t="s">
        <v>1610</v>
      </c>
      <c r="H581" s="455"/>
      <c r="I581" s="471">
        <v>1</v>
      </c>
    </row>
    <row r="582" spans="1:10" ht="36" x14ac:dyDescent="0.2">
      <c r="A582" s="522">
        <v>575</v>
      </c>
      <c r="B582" s="455" t="s">
        <v>4931</v>
      </c>
      <c r="C582" s="460" t="s">
        <v>4865</v>
      </c>
      <c r="D582" s="462" t="s">
        <v>3420</v>
      </c>
      <c r="E582" s="463" t="s">
        <v>4932</v>
      </c>
      <c r="F582" s="464" t="s">
        <v>2575</v>
      </c>
      <c r="G582" s="464" t="s">
        <v>1610</v>
      </c>
      <c r="H582" s="455"/>
      <c r="I582" s="471">
        <v>1</v>
      </c>
    </row>
    <row r="583" spans="1:10" ht="36" x14ac:dyDescent="0.2">
      <c r="A583" s="522">
        <v>576</v>
      </c>
      <c r="B583" s="455" t="s">
        <v>4933</v>
      </c>
      <c r="C583" s="460" t="s">
        <v>4865</v>
      </c>
      <c r="D583" s="462" t="s">
        <v>3420</v>
      </c>
      <c r="E583" s="463" t="s">
        <v>4934</v>
      </c>
      <c r="F583" s="464" t="s">
        <v>2575</v>
      </c>
      <c r="G583" s="464" t="s">
        <v>1610</v>
      </c>
      <c r="H583" s="455"/>
      <c r="I583" s="471">
        <v>1</v>
      </c>
    </row>
    <row r="584" spans="1:10" ht="24" x14ac:dyDescent="0.2">
      <c r="A584" s="522">
        <v>577</v>
      </c>
      <c r="B584" s="430" t="s">
        <v>4935</v>
      </c>
      <c r="C584" s="478" t="s">
        <v>4936</v>
      </c>
      <c r="D584" s="542">
        <v>39417</v>
      </c>
      <c r="E584" s="478" t="s">
        <v>4937</v>
      </c>
      <c r="F584" s="480" t="s">
        <v>2346</v>
      </c>
      <c r="G584" s="480" t="s">
        <v>1610</v>
      </c>
      <c r="H584" s="430"/>
      <c r="I584" s="471">
        <v>1</v>
      </c>
    </row>
    <row r="585" spans="1:10" ht="24" x14ac:dyDescent="0.2">
      <c r="A585" s="522">
        <v>578</v>
      </c>
      <c r="B585" s="429" t="s">
        <v>4938</v>
      </c>
      <c r="C585" s="481" t="s">
        <v>4906</v>
      </c>
      <c r="D585" s="358">
        <v>2007</v>
      </c>
      <c r="E585" s="428" t="s">
        <v>3706</v>
      </c>
      <c r="F585" s="474" t="s">
        <v>2352</v>
      </c>
      <c r="G585" s="474" t="s">
        <v>1610</v>
      </c>
      <c r="H585" s="429"/>
      <c r="I585" s="471">
        <v>1</v>
      </c>
    </row>
    <row r="586" spans="1:10" ht="48" x14ac:dyDescent="0.2">
      <c r="A586" s="522">
        <v>579</v>
      </c>
      <c r="B586" s="455" t="s">
        <v>4939</v>
      </c>
      <c r="C586" s="460" t="s">
        <v>4940</v>
      </c>
      <c r="D586" s="462">
        <v>2007</v>
      </c>
      <c r="E586" s="463" t="s">
        <v>4941</v>
      </c>
      <c r="F586" s="464" t="s">
        <v>4175</v>
      </c>
      <c r="G586" s="464" t="s">
        <v>1610</v>
      </c>
      <c r="H586" s="455"/>
      <c r="I586" s="471">
        <v>1</v>
      </c>
    </row>
    <row r="587" spans="1:10" ht="48" x14ac:dyDescent="0.2">
      <c r="A587" s="522">
        <v>580</v>
      </c>
      <c r="B587" s="455" t="s">
        <v>4942</v>
      </c>
      <c r="C587" s="460" t="s">
        <v>4940</v>
      </c>
      <c r="D587" s="462">
        <v>2007</v>
      </c>
      <c r="E587" s="463" t="s">
        <v>4943</v>
      </c>
      <c r="F587" s="464" t="s">
        <v>4175</v>
      </c>
      <c r="G587" s="464" t="s">
        <v>1610</v>
      </c>
      <c r="H587" s="455"/>
      <c r="I587" s="471">
        <v>1</v>
      </c>
    </row>
    <row r="588" spans="1:10" ht="48" x14ac:dyDescent="0.2">
      <c r="A588" s="522">
        <v>581</v>
      </c>
      <c r="B588" s="455" t="s">
        <v>4944</v>
      </c>
      <c r="C588" s="460" t="s">
        <v>4945</v>
      </c>
      <c r="D588" s="462">
        <v>2007</v>
      </c>
      <c r="E588" s="463" t="s">
        <v>4946</v>
      </c>
      <c r="F588" s="464" t="s">
        <v>4175</v>
      </c>
      <c r="G588" s="464" t="s">
        <v>1610</v>
      </c>
      <c r="H588" s="455"/>
      <c r="I588" s="471">
        <v>2</v>
      </c>
    </row>
    <row r="589" spans="1:10" s="476" customFormat="1" ht="24" x14ac:dyDescent="0.2">
      <c r="A589" s="522">
        <v>582</v>
      </c>
      <c r="B589" s="455" t="s">
        <v>4947</v>
      </c>
      <c r="C589" s="460" t="s">
        <v>4757</v>
      </c>
      <c r="D589" s="462">
        <v>2005</v>
      </c>
      <c r="E589" s="463" t="s">
        <v>4948</v>
      </c>
      <c r="F589" s="464" t="s">
        <v>740</v>
      </c>
      <c r="G589" s="464" t="s">
        <v>1610</v>
      </c>
      <c r="H589" s="464"/>
      <c r="I589" s="471">
        <v>1</v>
      </c>
    </row>
    <row r="590" spans="1:10" ht="24" x14ac:dyDescent="0.2">
      <c r="A590" s="522">
        <v>583</v>
      </c>
      <c r="B590" s="455" t="s">
        <v>4949</v>
      </c>
      <c r="C590" s="460" t="s">
        <v>4757</v>
      </c>
      <c r="D590" s="462">
        <v>2005</v>
      </c>
      <c r="E590" s="463" t="s">
        <v>4950</v>
      </c>
      <c r="F590" s="464" t="s">
        <v>740</v>
      </c>
      <c r="G590" s="464" t="s">
        <v>1610</v>
      </c>
      <c r="H590" s="455"/>
      <c r="I590" s="471">
        <v>1</v>
      </c>
    </row>
    <row r="591" spans="1:10" ht="24" x14ac:dyDescent="0.2">
      <c r="A591" s="522">
        <v>584</v>
      </c>
      <c r="B591" s="455" t="s">
        <v>4951</v>
      </c>
      <c r="C591" s="460" t="s">
        <v>4835</v>
      </c>
      <c r="D591" s="462">
        <v>2007</v>
      </c>
      <c r="E591" s="463" t="s">
        <v>4952</v>
      </c>
      <c r="F591" s="464" t="s">
        <v>740</v>
      </c>
      <c r="G591" s="464" t="s">
        <v>1610</v>
      </c>
      <c r="H591" s="455"/>
      <c r="I591" s="471">
        <v>1</v>
      </c>
    </row>
    <row r="592" spans="1:10" ht="24" x14ac:dyDescent="0.2">
      <c r="A592" s="522">
        <v>585</v>
      </c>
      <c r="B592" s="455" t="s">
        <v>4953</v>
      </c>
      <c r="C592" s="460" t="s">
        <v>4954</v>
      </c>
      <c r="D592" s="462">
        <v>2007</v>
      </c>
      <c r="E592" s="460" t="s">
        <v>4955</v>
      </c>
      <c r="F592" s="464" t="s">
        <v>2321</v>
      </c>
      <c r="G592" s="464" t="s">
        <v>1610</v>
      </c>
      <c r="H592" s="455"/>
      <c r="I592" s="471">
        <v>1</v>
      </c>
    </row>
    <row r="593" spans="1:9" ht="36" x14ac:dyDescent="0.2">
      <c r="A593" s="522">
        <v>586</v>
      </c>
      <c r="B593" s="455" t="s">
        <v>4956</v>
      </c>
      <c r="C593" s="460" t="s">
        <v>4957</v>
      </c>
      <c r="D593" s="465"/>
      <c r="E593" s="460" t="s">
        <v>4958</v>
      </c>
      <c r="F593" s="464" t="s">
        <v>3559</v>
      </c>
      <c r="G593" s="464" t="s">
        <v>1610</v>
      </c>
      <c r="H593" s="455"/>
      <c r="I593" s="471">
        <v>1</v>
      </c>
    </row>
    <row r="594" spans="1:9" ht="36" x14ac:dyDescent="0.2">
      <c r="A594" s="522">
        <v>587</v>
      </c>
      <c r="B594" s="455" t="s">
        <v>4959</v>
      </c>
      <c r="C594" s="460" t="s">
        <v>4960</v>
      </c>
      <c r="D594" s="465"/>
      <c r="E594" s="460" t="s">
        <v>4961</v>
      </c>
      <c r="F594" s="464" t="s">
        <v>3559</v>
      </c>
      <c r="G594" s="464" t="s">
        <v>1610</v>
      </c>
      <c r="H594" s="455"/>
      <c r="I594" s="471">
        <v>1</v>
      </c>
    </row>
    <row r="595" spans="1:9" ht="36" x14ac:dyDescent="0.2">
      <c r="A595" s="522">
        <v>588</v>
      </c>
      <c r="B595" s="455" t="s">
        <v>4962</v>
      </c>
      <c r="C595" s="460" t="s">
        <v>4960</v>
      </c>
      <c r="D595" s="465"/>
      <c r="E595" s="460" t="s">
        <v>4963</v>
      </c>
      <c r="F595" s="464" t="s">
        <v>3559</v>
      </c>
      <c r="G595" s="464" t="s">
        <v>1610</v>
      </c>
      <c r="H595" s="455"/>
      <c r="I595" s="471">
        <v>1</v>
      </c>
    </row>
    <row r="596" spans="1:9" ht="36" x14ac:dyDescent="0.2">
      <c r="A596" s="522">
        <v>589</v>
      </c>
      <c r="B596" s="455" t="s">
        <v>4964</v>
      </c>
      <c r="C596" s="460" t="s">
        <v>4960</v>
      </c>
      <c r="D596" s="465"/>
      <c r="E596" s="460" t="s">
        <v>4965</v>
      </c>
      <c r="F596" s="464" t="s">
        <v>3559</v>
      </c>
      <c r="G596" s="464" t="s">
        <v>1610</v>
      </c>
      <c r="H596" s="455"/>
      <c r="I596" s="471">
        <v>1</v>
      </c>
    </row>
    <row r="597" spans="1:9" ht="24" x14ac:dyDescent="0.2">
      <c r="A597" s="522">
        <v>590</v>
      </c>
      <c r="B597" s="455" t="s">
        <v>4966</v>
      </c>
      <c r="C597" s="460" t="s">
        <v>4967</v>
      </c>
      <c r="D597" s="46" t="s">
        <v>4968</v>
      </c>
      <c r="E597" s="463" t="s">
        <v>4969</v>
      </c>
      <c r="F597" s="464" t="s">
        <v>962</v>
      </c>
      <c r="G597" s="464" t="s">
        <v>797</v>
      </c>
      <c r="H597" s="455"/>
      <c r="I597" s="471">
        <v>1</v>
      </c>
    </row>
    <row r="598" spans="1:9" ht="24" x14ac:dyDescent="0.2">
      <c r="A598" s="522">
        <v>591</v>
      </c>
      <c r="B598" s="455" t="s">
        <v>4970</v>
      </c>
      <c r="C598" s="460" t="s">
        <v>4971</v>
      </c>
      <c r="D598" s="46" t="s">
        <v>4972</v>
      </c>
      <c r="E598" s="460" t="s">
        <v>4973</v>
      </c>
      <c r="F598" s="464" t="s">
        <v>962</v>
      </c>
      <c r="G598" s="464" t="s">
        <v>797</v>
      </c>
      <c r="H598" s="455"/>
      <c r="I598" s="471">
        <v>1</v>
      </c>
    </row>
    <row r="599" spans="1:9" ht="24" x14ac:dyDescent="0.2">
      <c r="A599" s="522">
        <v>592</v>
      </c>
      <c r="B599" s="455" t="s">
        <v>4974</v>
      </c>
      <c r="C599" s="460" t="s">
        <v>4757</v>
      </c>
      <c r="D599" s="46" t="s">
        <v>4975</v>
      </c>
      <c r="E599" s="463" t="s">
        <v>4976</v>
      </c>
      <c r="F599" s="464" t="s">
        <v>962</v>
      </c>
      <c r="G599" s="464" t="s">
        <v>797</v>
      </c>
      <c r="H599" s="455"/>
      <c r="I599" s="471">
        <v>1</v>
      </c>
    </row>
    <row r="600" spans="1:9" ht="36" x14ac:dyDescent="0.2">
      <c r="A600" s="522">
        <v>593</v>
      </c>
      <c r="B600" s="455" t="s">
        <v>4977</v>
      </c>
      <c r="C600" s="460" t="s">
        <v>4978</v>
      </c>
      <c r="D600" s="465"/>
      <c r="E600" s="460" t="s">
        <v>4979</v>
      </c>
      <c r="F600" s="464" t="s">
        <v>659</v>
      </c>
      <c r="G600" s="464" t="s">
        <v>1610</v>
      </c>
      <c r="H600" s="455"/>
      <c r="I600" s="471">
        <v>1</v>
      </c>
    </row>
    <row r="601" spans="1:9" ht="24" x14ac:dyDescent="0.2">
      <c r="A601" s="522">
        <v>594</v>
      </c>
      <c r="B601" s="455" t="s">
        <v>4980</v>
      </c>
      <c r="C601" s="460" t="s">
        <v>4981</v>
      </c>
      <c r="D601" s="465"/>
      <c r="E601" s="463" t="s">
        <v>4982</v>
      </c>
      <c r="F601" s="464" t="s">
        <v>659</v>
      </c>
      <c r="G601" s="464" t="s">
        <v>1610</v>
      </c>
      <c r="H601" s="455"/>
      <c r="I601" s="471">
        <v>1</v>
      </c>
    </row>
    <row r="602" spans="1:9" ht="24" x14ac:dyDescent="0.2">
      <c r="A602" s="522">
        <v>595</v>
      </c>
      <c r="B602" s="455" t="s">
        <v>4983</v>
      </c>
      <c r="C602" s="460" t="s">
        <v>4981</v>
      </c>
      <c r="D602" s="465"/>
      <c r="E602" s="463" t="s">
        <v>4984</v>
      </c>
      <c r="F602" s="464" t="s">
        <v>659</v>
      </c>
      <c r="G602" s="464" t="s">
        <v>1610</v>
      </c>
      <c r="H602" s="455"/>
      <c r="I602" s="471">
        <v>1</v>
      </c>
    </row>
    <row r="603" spans="1:9" ht="24" x14ac:dyDescent="0.2">
      <c r="A603" s="522">
        <v>596</v>
      </c>
      <c r="B603" s="455" t="s">
        <v>4985</v>
      </c>
      <c r="C603" s="460" t="s">
        <v>4986</v>
      </c>
      <c r="D603" s="462"/>
      <c r="E603" s="463" t="s">
        <v>4987</v>
      </c>
      <c r="F603" s="464" t="s">
        <v>1450</v>
      </c>
      <c r="G603" s="464" t="s">
        <v>1610</v>
      </c>
      <c r="H603" s="455"/>
      <c r="I603" s="471">
        <v>1</v>
      </c>
    </row>
    <row r="604" spans="1:9" ht="24" x14ac:dyDescent="0.2">
      <c r="A604" s="522">
        <v>597</v>
      </c>
      <c r="B604" s="455" t="s">
        <v>4988</v>
      </c>
      <c r="C604" s="460" t="s">
        <v>4989</v>
      </c>
      <c r="D604" s="465"/>
      <c r="E604" s="463" t="s">
        <v>4990</v>
      </c>
      <c r="F604" s="464" t="s">
        <v>659</v>
      </c>
      <c r="G604" s="464" t="s">
        <v>1610</v>
      </c>
      <c r="H604" s="455"/>
      <c r="I604" s="471">
        <v>1</v>
      </c>
    </row>
    <row r="605" spans="1:9" ht="36" x14ac:dyDescent="0.2">
      <c r="A605" s="522">
        <v>598</v>
      </c>
      <c r="B605" s="455" t="s">
        <v>4991</v>
      </c>
      <c r="C605" s="460" t="s">
        <v>4992</v>
      </c>
      <c r="D605" s="465"/>
      <c r="E605" s="460" t="s">
        <v>4993</v>
      </c>
      <c r="F605" s="464" t="s">
        <v>659</v>
      </c>
      <c r="G605" s="464" t="s">
        <v>1610</v>
      </c>
      <c r="H605" s="455"/>
      <c r="I605" s="471">
        <v>1</v>
      </c>
    </row>
    <row r="606" spans="1:9" ht="24" x14ac:dyDescent="0.2">
      <c r="A606" s="522">
        <v>599</v>
      </c>
      <c r="B606" s="455" t="s">
        <v>4994</v>
      </c>
      <c r="C606" s="460" t="s">
        <v>4992</v>
      </c>
      <c r="D606" s="465"/>
      <c r="E606" s="460" t="s">
        <v>4995</v>
      </c>
      <c r="F606" s="464" t="s">
        <v>659</v>
      </c>
      <c r="G606" s="464" t="s">
        <v>1610</v>
      </c>
      <c r="H606" s="455"/>
      <c r="I606" s="471">
        <v>1</v>
      </c>
    </row>
    <row r="607" spans="1:9" ht="60" x14ac:dyDescent="0.2">
      <c r="A607" s="522">
        <v>600</v>
      </c>
      <c r="B607" s="455" t="s">
        <v>4996</v>
      </c>
      <c r="C607" s="460" t="s">
        <v>4992</v>
      </c>
      <c r="D607" s="462"/>
      <c r="E607" s="460" t="s">
        <v>4997</v>
      </c>
      <c r="F607" s="464" t="s">
        <v>3688</v>
      </c>
      <c r="G607" s="464" t="s">
        <v>1610</v>
      </c>
      <c r="H607" s="455"/>
      <c r="I607" s="471">
        <v>1</v>
      </c>
    </row>
    <row r="608" spans="1:9" ht="24" x14ac:dyDescent="0.2">
      <c r="A608" s="522">
        <v>601</v>
      </c>
      <c r="B608" s="455" t="s">
        <v>4998</v>
      </c>
      <c r="C608" s="460" t="s">
        <v>4986</v>
      </c>
      <c r="D608" s="465"/>
      <c r="E608" s="463" t="s">
        <v>4999</v>
      </c>
      <c r="F608" s="464" t="s">
        <v>659</v>
      </c>
      <c r="G608" s="464" t="s">
        <v>1610</v>
      </c>
      <c r="H608" s="455"/>
      <c r="I608" s="471">
        <v>1</v>
      </c>
    </row>
    <row r="609" spans="1:9" ht="24" x14ac:dyDescent="0.2">
      <c r="A609" s="522">
        <v>602</v>
      </c>
      <c r="B609" s="455" t="s">
        <v>5000</v>
      </c>
      <c r="C609" s="460" t="s">
        <v>5001</v>
      </c>
      <c r="D609" s="462" t="s">
        <v>5002</v>
      </c>
      <c r="E609" s="463" t="s">
        <v>5003</v>
      </c>
      <c r="F609" s="464" t="s">
        <v>2336</v>
      </c>
      <c r="G609" s="464" t="s">
        <v>1610</v>
      </c>
      <c r="H609" s="455"/>
      <c r="I609" s="471">
        <v>1</v>
      </c>
    </row>
    <row r="610" spans="1:9" ht="24" x14ac:dyDescent="0.2">
      <c r="A610" s="522">
        <v>603</v>
      </c>
      <c r="B610" s="455" t="s">
        <v>5004</v>
      </c>
      <c r="C610" s="460" t="s">
        <v>5005</v>
      </c>
      <c r="D610" s="462" t="s">
        <v>5006</v>
      </c>
      <c r="E610" s="463" t="s">
        <v>5007</v>
      </c>
      <c r="F610" s="464" t="s">
        <v>2336</v>
      </c>
      <c r="G610" s="464" t="s">
        <v>1610</v>
      </c>
      <c r="H610" s="455"/>
      <c r="I610" s="471">
        <v>1</v>
      </c>
    </row>
    <row r="611" spans="1:9" ht="24" x14ac:dyDescent="0.2">
      <c r="A611" s="522">
        <v>604</v>
      </c>
      <c r="B611" s="455" t="s">
        <v>5008</v>
      </c>
      <c r="C611" s="460" t="s">
        <v>4906</v>
      </c>
      <c r="D611" s="46"/>
      <c r="E611" s="463" t="s">
        <v>4976</v>
      </c>
      <c r="F611" s="464" t="s">
        <v>962</v>
      </c>
      <c r="G611" s="464" t="s">
        <v>797</v>
      </c>
      <c r="H611" s="455"/>
      <c r="I611" s="471">
        <v>1</v>
      </c>
    </row>
    <row r="612" spans="1:9" ht="24" x14ac:dyDescent="0.2">
      <c r="A612" s="522">
        <v>605</v>
      </c>
      <c r="B612" s="455" t="s">
        <v>5009</v>
      </c>
      <c r="C612" s="460" t="s">
        <v>5010</v>
      </c>
      <c r="D612" s="46"/>
      <c r="E612" s="460" t="s">
        <v>5011</v>
      </c>
      <c r="F612" s="464" t="s">
        <v>740</v>
      </c>
      <c r="G612" s="464" t="s">
        <v>1610</v>
      </c>
      <c r="H612" s="455"/>
      <c r="I612" s="471">
        <v>1</v>
      </c>
    </row>
    <row r="613" spans="1:9" ht="24" x14ac:dyDescent="0.2">
      <c r="A613" s="522">
        <v>606</v>
      </c>
      <c r="B613" s="455" t="s">
        <v>5012</v>
      </c>
      <c r="C613" s="460" t="s">
        <v>5013</v>
      </c>
      <c r="D613" s="46"/>
      <c r="E613" s="463">
        <v>17</v>
      </c>
      <c r="F613" s="464" t="s">
        <v>740</v>
      </c>
      <c r="G613" s="464" t="s">
        <v>1610</v>
      </c>
      <c r="H613" s="455"/>
      <c r="I613" s="471">
        <v>1</v>
      </c>
    </row>
    <row r="614" spans="1:9" ht="24" x14ac:dyDescent="0.2">
      <c r="A614" s="522">
        <v>607</v>
      </c>
      <c r="B614" s="455" t="s">
        <v>5014</v>
      </c>
      <c r="C614" s="460" t="s">
        <v>5013</v>
      </c>
      <c r="D614" s="46"/>
      <c r="E614" s="463" t="s">
        <v>5015</v>
      </c>
      <c r="F614" s="464" t="s">
        <v>740</v>
      </c>
      <c r="G614" s="464" t="s">
        <v>1610</v>
      </c>
      <c r="H614" s="455"/>
      <c r="I614" s="471">
        <v>1</v>
      </c>
    </row>
    <row r="615" spans="1:9" ht="24" x14ac:dyDescent="0.2">
      <c r="A615" s="522">
        <v>608</v>
      </c>
      <c r="B615" s="455" t="s">
        <v>5016</v>
      </c>
      <c r="C615" s="460" t="s">
        <v>5013</v>
      </c>
      <c r="D615" s="46"/>
      <c r="E615" s="463" t="s">
        <v>5015</v>
      </c>
      <c r="F615" s="464" t="s">
        <v>740</v>
      </c>
      <c r="G615" s="464" t="s">
        <v>1610</v>
      </c>
      <c r="H615" s="455"/>
      <c r="I615" s="471">
        <v>1</v>
      </c>
    </row>
    <row r="616" spans="1:9" ht="24" x14ac:dyDescent="0.2">
      <c r="A616" s="522">
        <v>609</v>
      </c>
      <c r="B616" s="455" t="s">
        <v>5017</v>
      </c>
      <c r="C616" s="460" t="s">
        <v>5018</v>
      </c>
      <c r="D616" s="46"/>
      <c r="E616" s="463" t="s">
        <v>5019</v>
      </c>
      <c r="F616" s="464" t="s">
        <v>740</v>
      </c>
      <c r="G616" s="464" t="s">
        <v>1610</v>
      </c>
      <c r="H616" s="455"/>
      <c r="I616" s="471">
        <v>1</v>
      </c>
    </row>
    <row r="617" spans="1:9" ht="24" x14ac:dyDescent="0.2">
      <c r="A617" s="522">
        <v>610</v>
      </c>
      <c r="B617" s="455" t="s">
        <v>5020</v>
      </c>
      <c r="C617" s="460" t="s">
        <v>5021</v>
      </c>
      <c r="D617" s="46"/>
      <c r="E617" s="463"/>
      <c r="F617" s="464" t="s">
        <v>740</v>
      </c>
      <c r="G617" s="464" t="s">
        <v>1610</v>
      </c>
      <c r="H617" s="455"/>
      <c r="I617" s="471">
        <v>1</v>
      </c>
    </row>
    <row r="618" spans="1:9" ht="24" x14ac:dyDescent="0.2">
      <c r="A618" s="522">
        <v>612</v>
      </c>
      <c r="B618" s="455" t="s">
        <v>5022</v>
      </c>
      <c r="C618" s="460" t="s">
        <v>5023</v>
      </c>
      <c r="D618" s="46"/>
      <c r="E618" s="463" t="s">
        <v>5024</v>
      </c>
      <c r="F618" s="464" t="s">
        <v>740</v>
      </c>
      <c r="G618" s="464" t="s">
        <v>1610</v>
      </c>
      <c r="H618" s="455"/>
      <c r="I618" s="471">
        <v>1</v>
      </c>
    </row>
    <row r="619" spans="1:9" ht="48" x14ac:dyDescent="0.2">
      <c r="A619" s="522">
        <v>613</v>
      </c>
      <c r="B619" s="455" t="s">
        <v>5025</v>
      </c>
      <c r="C619" s="460" t="s">
        <v>4936</v>
      </c>
      <c r="D619" s="46"/>
      <c r="E619" s="460" t="s">
        <v>5026</v>
      </c>
      <c r="F619" s="464" t="s">
        <v>4175</v>
      </c>
      <c r="G619" s="464" t="s">
        <v>1610</v>
      </c>
      <c r="H619" s="455"/>
      <c r="I619" s="471">
        <v>1</v>
      </c>
    </row>
    <row r="620" spans="1:9" ht="48" x14ac:dyDescent="0.2">
      <c r="A620" s="522">
        <v>614</v>
      </c>
      <c r="B620" s="455" t="s">
        <v>5027</v>
      </c>
      <c r="C620" s="460" t="s">
        <v>4936</v>
      </c>
      <c r="D620" s="46"/>
      <c r="E620" s="460" t="s">
        <v>5028</v>
      </c>
      <c r="F620" s="464" t="s">
        <v>4175</v>
      </c>
      <c r="G620" s="464" t="s">
        <v>1610</v>
      </c>
      <c r="H620" s="455"/>
      <c r="I620" s="471">
        <v>2</v>
      </c>
    </row>
    <row r="621" spans="1:9" ht="48" x14ac:dyDescent="0.2">
      <c r="A621" s="522">
        <v>615</v>
      </c>
      <c r="B621" s="455" t="s">
        <v>5029</v>
      </c>
      <c r="C621" s="460" t="s">
        <v>4936</v>
      </c>
      <c r="D621" s="46"/>
      <c r="E621" s="460" t="s">
        <v>5030</v>
      </c>
      <c r="F621" s="464" t="s">
        <v>4175</v>
      </c>
      <c r="G621" s="464" t="s">
        <v>1610</v>
      </c>
      <c r="H621" s="455"/>
      <c r="I621" s="471">
        <v>1</v>
      </c>
    </row>
    <row r="622" spans="1:9" ht="24" x14ac:dyDescent="0.2">
      <c r="A622" s="522">
        <v>616</v>
      </c>
      <c r="B622" s="455" t="s">
        <v>5031</v>
      </c>
      <c r="C622" s="460" t="s">
        <v>5032</v>
      </c>
      <c r="D622" s="46"/>
      <c r="E622" s="463" t="s">
        <v>4918</v>
      </c>
      <c r="F622" s="464" t="s">
        <v>4161</v>
      </c>
      <c r="G622" s="464" t="s">
        <v>1610</v>
      </c>
      <c r="H622" s="455"/>
      <c r="I622" s="471">
        <v>1</v>
      </c>
    </row>
    <row r="623" spans="1:9" ht="24" x14ac:dyDescent="0.2">
      <c r="A623" s="522">
        <v>617</v>
      </c>
      <c r="B623" s="455" t="s">
        <v>5033</v>
      </c>
      <c r="C623" s="460" t="s">
        <v>5034</v>
      </c>
      <c r="D623" s="46">
        <v>39721</v>
      </c>
      <c r="E623" s="460" t="s">
        <v>5035</v>
      </c>
      <c r="F623" s="464" t="s">
        <v>2352</v>
      </c>
      <c r="G623" s="464" t="s">
        <v>1610</v>
      </c>
      <c r="H623" s="455"/>
      <c r="I623" s="471">
        <v>1</v>
      </c>
    </row>
    <row r="624" spans="1:9" ht="24" x14ac:dyDescent="0.2">
      <c r="A624" s="522">
        <v>618</v>
      </c>
      <c r="B624" s="455" t="s">
        <v>5036</v>
      </c>
      <c r="C624" s="460" t="s">
        <v>4992</v>
      </c>
      <c r="D624" s="465">
        <v>39715</v>
      </c>
      <c r="E624" s="460" t="s">
        <v>5037</v>
      </c>
      <c r="F624" s="464" t="s">
        <v>2352</v>
      </c>
      <c r="G624" s="464" t="s">
        <v>1610</v>
      </c>
      <c r="H624" s="455"/>
      <c r="I624" s="471">
        <v>1</v>
      </c>
    </row>
    <row r="625" spans="1:9" ht="24" x14ac:dyDescent="0.2">
      <c r="A625" s="522">
        <v>619</v>
      </c>
      <c r="B625" s="455" t="s">
        <v>5038</v>
      </c>
      <c r="C625" s="460" t="s">
        <v>5039</v>
      </c>
      <c r="D625" s="465">
        <v>39442</v>
      </c>
      <c r="E625" s="460" t="s">
        <v>3703</v>
      </c>
      <c r="F625" s="464" t="s">
        <v>2352</v>
      </c>
      <c r="G625" s="464" t="s">
        <v>1610</v>
      </c>
      <c r="H625" s="455"/>
      <c r="I625" s="471">
        <v>1</v>
      </c>
    </row>
    <row r="626" spans="1:9" ht="24" x14ac:dyDescent="0.2">
      <c r="A626" s="522">
        <v>620</v>
      </c>
      <c r="B626" s="455" t="s">
        <v>5040</v>
      </c>
      <c r="C626" s="460" t="s">
        <v>5041</v>
      </c>
      <c r="D626" s="465">
        <v>39442</v>
      </c>
      <c r="E626" s="463" t="s">
        <v>5042</v>
      </c>
      <c r="F626" s="464" t="s">
        <v>2352</v>
      </c>
      <c r="G626" s="464" t="s">
        <v>1610</v>
      </c>
      <c r="H626" s="455"/>
      <c r="I626" s="471">
        <v>2</v>
      </c>
    </row>
    <row r="627" spans="1:9" ht="24" x14ac:dyDescent="0.2">
      <c r="A627" s="522">
        <v>621</v>
      </c>
      <c r="B627" s="455" t="s">
        <v>5043</v>
      </c>
      <c r="C627" s="460" t="s">
        <v>5044</v>
      </c>
      <c r="D627" s="465">
        <v>38982</v>
      </c>
      <c r="E627" s="463" t="s">
        <v>5045</v>
      </c>
      <c r="F627" s="464" t="s">
        <v>2346</v>
      </c>
      <c r="G627" s="464" t="s">
        <v>1610</v>
      </c>
      <c r="H627" s="455"/>
      <c r="I627" s="471">
        <v>1</v>
      </c>
    </row>
    <row r="628" spans="1:9" ht="24" x14ac:dyDescent="0.2">
      <c r="A628" s="522">
        <v>622</v>
      </c>
      <c r="B628" s="455" t="s">
        <v>5046</v>
      </c>
      <c r="C628" s="460" t="s">
        <v>4871</v>
      </c>
      <c r="D628" s="465">
        <v>39713</v>
      </c>
      <c r="E628" s="463" t="s">
        <v>5047</v>
      </c>
      <c r="F628" s="464" t="s">
        <v>2346</v>
      </c>
      <c r="G628" s="464" t="s">
        <v>1610</v>
      </c>
      <c r="H628" s="455"/>
      <c r="I628" s="471">
        <v>1</v>
      </c>
    </row>
    <row r="629" spans="1:9" ht="24" x14ac:dyDescent="0.2">
      <c r="A629" s="522">
        <v>623</v>
      </c>
      <c r="B629" s="455" t="s">
        <v>5048</v>
      </c>
      <c r="C629" s="460" t="s">
        <v>5032</v>
      </c>
      <c r="D629" s="465">
        <v>39232</v>
      </c>
      <c r="E629" s="463" t="s">
        <v>5049</v>
      </c>
      <c r="F629" s="464" t="s">
        <v>2346</v>
      </c>
      <c r="G629" s="464" t="s">
        <v>1610</v>
      </c>
      <c r="H629" s="455"/>
      <c r="I629" s="471">
        <v>1</v>
      </c>
    </row>
    <row r="630" spans="1:9" ht="24" x14ac:dyDescent="0.2">
      <c r="A630" s="522">
        <v>624</v>
      </c>
      <c r="B630" s="455" t="s">
        <v>5050</v>
      </c>
      <c r="C630" s="460" t="s">
        <v>5051</v>
      </c>
      <c r="D630" s="465">
        <v>39813</v>
      </c>
      <c r="E630" s="463" t="s">
        <v>5052</v>
      </c>
      <c r="F630" s="464" t="s">
        <v>2346</v>
      </c>
      <c r="G630" s="464" t="s">
        <v>1610</v>
      </c>
      <c r="H630" s="455"/>
      <c r="I630" s="471">
        <v>1</v>
      </c>
    </row>
    <row r="631" spans="1:9" ht="36" x14ac:dyDescent="0.2">
      <c r="A631" s="522">
        <v>625</v>
      </c>
      <c r="B631" s="455" t="s">
        <v>5053</v>
      </c>
      <c r="C631" s="460" t="s">
        <v>5054</v>
      </c>
      <c r="D631" s="465">
        <v>40544</v>
      </c>
      <c r="E631" s="460" t="s">
        <v>5055</v>
      </c>
      <c r="F631" s="464" t="s">
        <v>3559</v>
      </c>
      <c r="G631" s="464" t="s">
        <v>1610</v>
      </c>
      <c r="H631" s="455"/>
      <c r="I631" s="471">
        <v>1</v>
      </c>
    </row>
    <row r="632" spans="1:9" ht="36" x14ac:dyDescent="0.2">
      <c r="A632" s="522">
        <v>626</v>
      </c>
      <c r="B632" s="455" t="s">
        <v>5056</v>
      </c>
      <c r="C632" s="460" t="s">
        <v>5057</v>
      </c>
      <c r="D632" s="50">
        <v>2007</v>
      </c>
      <c r="E632" s="463" t="s">
        <v>5058</v>
      </c>
      <c r="F632" s="464" t="s">
        <v>3559</v>
      </c>
      <c r="G632" s="464" t="s">
        <v>1610</v>
      </c>
      <c r="H632" s="455"/>
      <c r="I632" s="471">
        <v>1</v>
      </c>
    </row>
    <row r="633" spans="1:9" ht="24" x14ac:dyDescent="0.2">
      <c r="A633" s="522">
        <v>627</v>
      </c>
      <c r="B633" s="455" t="s">
        <v>5059</v>
      </c>
      <c r="C633" s="460" t="s">
        <v>5060</v>
      </c>
      <c r="D633" s="46">
        <v>39722</v>
      </c>
      <c r="E633" s="463" t="s">
        <v>5061</v>
      </c>
      <c r="F633" s="464" t="s">
        <v>2352</v>
      </c>
      <c r="G633" s="464" t="s">
        <v>1610</v>
      </c>
      <c r="H633" s="455"/>
      <c r="I633" s="471">
        <v>1</v>
      </c>
    </row>
    <row r="634" spans="1:9" ht="24" x14ac:dyDescent="0.2">
      <c r="A634" s="522">
        <v>628</v>
      </c>
      <c r="B634" s="455" t="s">
        <v>5062</v>
      </c>
      <c r="C634" s="460" t="s">
        <v>5063</v>
      </c>
      <c r="D634" s="46">
        <v>39722</v>
      </c>
      <c r="E634" s="460" t="s">
        <v>5064</v>
      </c>
      <c r="F634" s="464" t="s">
        <v>2352</v>
      </c>
      <c r="G634" s="464" t="s">
        <v>1610</v>
      </c>
      <c r="H634" s="455"/>
      <c r="I634" s="471">
        <v>1</v>
      </c>
    </row>
    <row r="635" spans="1:9" ht="24" x14ac:dyDescent="0.2">
      <c r="A635" s="522">
        <v>629</v>
      </c>
      <c r="B635" s="455" t="s">
        <v>5065</v>
      </c>
      <c r="C635" s="460" t="s">
        <v>4992</v>
      </c>
      <c r="D635" s="46">
        <v>39753</v>
      </c>
      <c r="E635" s="460" t="s">
        <v>3953</v>
      </c>
      <c r="F635" s="464" t="s">
        <v>2321</v>
      </c>
      <c r="G635" s="464" t="s">
        <v>1610</v>
      </c>
      <c r="H635" s="455"/>
      <c r="I635" s="471">
        <v>1</v>
      </c>
    </row>
    <row r="636" spans="1:9" ht="24" x14ac:dyDescent="0.2">
      <c r="A636" s="522">
        <v>630</v>
      </c>
      <c r="B636" s="455" t="s">
        <v>5066</v>
      </c>
      <c r="C636" s="460" t="s">
        <v>4814</v>
      </c>
      <c r="D636" s="465">
        <v>40544</v>
      </c>
      <c r="E636" s="460" t="s">
        <v>5067</v>
      </c>
      <c r="F636" s="464" t="s">
        <v>2346</v>
      </c>
      <c r="G636" s="464" t="s">
        <v>1610</v>
      </c>
      <c r="H636" s="455"/>
      <c r="I636" s="471">
        <v>1</v>
      </c>
    </row>
    <row r="637" spans="1:9" ht="24" x14ac:dyDescent="0.2">
      <c r="A637" s="522">
        <v>631</v>
      </c>
      <c r="B637" s="455" t="s">
        <v>5068</v>
      </c>
      <c r="C637" s="460" t="s">
        <v>5069</v>
      </c>
      <c r="D637" s="46">
        <v>39783</v>
      </c>
      <c r="E637" s="460" t="s">
        <v>5070</v>
      </c>
      <c r="F637" s="464" t="s">
        <v>2321</v>
      </c>
      <c r="G637" s="464" t="s">
        <v>1610</v>
      </c>
      <c r="H637" s="455"/>
      <c r="I637" s="471">
        <f>5-1-2</f>
        <v>2</v>
      </c>
    </row>
    <row r="638" spans="1:9" ht="24" x14ac:dyDescent="0.2">
      <c r="A638" s="522">
        <v>632</v>
      </c>
      <c r="B638" s="455" t="s">
        <v>5071</v>
      </c>
      <c r="C638" s="460" t="s">
        <v>5072</v>
      </c>
      <c r="D638" s="46">
        <v>39783</v>
      </c>
      <c r="E638" s="460" t="s">
        <v>5073</v>
      </c>
      <c r="F638" s="464" t="s">
        <v>2352</v>
      </c>
      <c r="G638" s="464" t="s">
        <v>1610</v>
      </c>
      <c r="H638" s="455"/>
      <c r="I638" s="471">
        <v>3</v>
      </c>
    </row>
    <row r="639" spans="1:9" ht="24" x14ac:dyDescent="0.2">
      <c r="A639" s="522">
        <v>633</v>
      </c>
      <c r="B639" s="455" t="s">
        <v>5074</v>
      </c>
      <c r="C639" s="460" t="s">
        <v>5075</v>
      </c>
      <c r="D639" s="465">
        <v>39813</v>
      </c>
      <c r="E639" s="463" t="s">
        <v>5076</v>
      </c>
      <c r="F639" s="464" t="s">
        <v>2346</v>
      </c>
      <c r="G639" s="464" t="s">
        <v>1610</v>
      </c>
      <c r="H639" s="50"/>
      <c r="I639" s="471">
        <f>3-1</f>
        <v>2</v>
      </c>
    </row>
    <row r="640" spans="1:9" ht="24" x14ac:dyDescent="0.2">
      <c r="A640" s="522">
        <v>634</v>
      </c>
      <c r="B640" s="455" t="s">
        <v>5077</v>
      </c>
      <c r="C640" s="460" t="s">
        <v>5075</v>
      </c>
      <c r="D640" s="46">
        <v>39783</v>
      </c>
      <c r="E640" s="463" t="s">
        <v>5078</v>
      </c>
      <c r="F640" s="464" t="s">
        <v>2321</v>
      </c>
      <c r="G640" s="464" t="s">
        <v>1610</v>
      </c>
      <c r="H640" s="455"/>
      <c r="I640" s="471">
        <v>5</v>
      </c>
    </row>
    <row r="641" spans="1:9" ht="24" x14ac:dyDescent="0.2">
      <c r="A641" s="522">
        <v>635</v>
      </c>
      <c r="B641" s="455" t="s">
        <v>5079</v>
      </c>
      <c r="C641" s="460" t="s">
        <v>5075</v>
      </c>
      <c r="D641" s="46">
        <v>39783</v>
      </c>
      <c r="E641" s="463" t="s">
        <v>5080</v>
      </c>
      <c r="F641" s="464" t="s">
        <v>2352</v>
      </c>
      <c r="G641" s="464" t="s">
        <v>1610</v>
      </c>
      <c r="H641" s="455"/>
      <c r="I641" s="471">
        <v>3</v>
      </c>
    </row>
    <row r="642" spans="1:9" ht="48" x14ac:dyDescent="0.2">
      <c r="A642" s="522">
        <v>636</v>
      </c>
      <c r="B642" s="455" t="s">
        <v>5081</v>
      </c>
      <c r="C642" s="460" t="s">
        <v>5075</v>
      </c>
      <c r="D642" s="46">
        <v>39783</v>
      </c>
      <c r="E642" s="463" t="s">
        <v>4147</v>
      </c>
      <c r="F642" s="464" t="s">
        <v>4175</v>
      </c>
      <c r="G642" s="464" t="s">
        <v>1610</v>
      </c>
      <c r="H642" s="455"/>
      <c r="I642" s="471">
        <v>1</v>
      </c>
    </row>
    <row r="643" spans="1:9" ht="24" x14ac:dyDescent="0.2">
      <c r="A643" s="522">
        <v>637</v>
      </c>
      <c r="B643" s="455" t="s">
        <v>5082</v>
      </c>
      <c r="C643" s="460" t="s">
        <v>5083</v>
      </c>
      <c r="D643" s="46">
        <v>39783</v>
      </c>
      <c r="E643" s="460" t="s">
        <v>4150</v>
      </c>
      <c r="F643" s="464" t="s">
        <v>2346</v>
      </c>
      <c r="G643" s="464" t="s">
        <v>1610</v>
      </c>
      <c r="H643" s="455"/>
      <c r="I643" s="471">
        <v>1</v>
      </c>
    </row>
    <row r="644" spans="1:9" ht="48" x14ac:dyDescent="0.2">
      <c r="A644" s="522">
        <v>638</v>
      </c>
      <c r="B644" s="455" t="s">
        <v>5084</v>
      </c>
      <c r="C644" s="460" t="s">
        <v>5085</v>
      </c>
      <c r="D644" s="46">
        <v>39783</v>
      </c>
      <c r="E644" s="463" t="s">
        <v>4082</v>
      </c>
      <c r="F644" s="464" t="s">
        <v>4175</v>
      </c>
      <c r="G644" s="464" t="s">
        <v>1610</v>
      </c>
      <c r="H644" s="455"/>
      <c r="I644" s="471">
        <v>1</v>
      </c>
    </row>
    <row r="645" spans="1:9" ht="60" x14ac:dyDescent="0.2">
      <c r="A645" s="522">
        <v>639</v>
      </c>
      <c r="B645" s="455" t="s">
        <v>5086</v>
      </c>
      <c r="C645" s="460" t="s">
        <v>4871</v>
      </c>
      <c r="D645" s="50" t="s">
        <v>5087</v>
      </c>
      <c r="E645" s="463" t="s">
        <v>5088</v>
      </c>
      <c r="F645" s="464" t="s">
        <v>3688</v>
      </c>
      <c r="G645" s="464" t="s">
        <v>1610</v>
      </c>
      <c r="H645" s="455"/>
      <c r="I645" s="471">
        <v>1</v>
      </c>
    </row>
    <row r="646" spans="1:9" ht="24" x14ac:dyDescent="0.2">
      <c r="A646" s="522">
        <v>640</v>
      </c>
      <c r="B646" s="455" t="s">
        <v>5089</v>
      </c>
      <c r="C646" s="460" t="s">
        <v>5090</v>
      </c>
      <c r="D646" s="465">
        <v>39813</v>
      </c>
      <c r="E646" s="463" t="s">
        <v>5091</v>
      </c>
      <c r="F646" s="464" t="s">
        <v>2346</v>
      </c>
      <c r="G646" s="464" t="s">
        <v>1610</v>
      </c>
      <c r="H646" s="455"/>
      <c r="I646" s="471">
        <v>1</v>
      </c>
    </row>
    <row r="647" spans="1:9" ht="48" customHeight="1" x14ac:dyDescent="0.2">
      <c r="A647" s="522">
        <v>641</v>
      </c>
      <c r="B647" s="455" t="s">
        <v>5092</v>
      </c>
      <c r="C647" s="460" t="s">
        <v>5093</v>
      </c>
      <c r="D647" s="50">
        <v>2008</v>
      </c>
      <c r="E647" s="463" t="s">
        <v>5094</v>
      </c>
      <c r="F647" s="464" t="s">
        <v>2346</v>
      </c>
      <c r="G647" s="464" t="s">
        <v>1610</v>
      </c>
      <c r="H647" s="455"/>
      <c r="I647" s="471">
        <v>1</v>
      </c>
    </row>
    <row r="648" spans="1:9" ht="48" customHeight="1" x14ac:dyDescent="0.2">
      <c r="A648" s="522">
        <v>642</v>
      </c>
      <c r="B648" s="455" t="s">
        <v>5095</v>
      </c>
      <c r="C648" s="460" t="s">
        <v>5096</v>
      </c>
      <c r="D648" s="50">
        <v>2008</v>
      </c>
      <c r="E648" s="463" t="s">
        <v>5097</v>
      </c>
      <c r="F648" s="464" t="s">
        <v>2346</v>
      </c>
      <c r="G648" s="464" t="s">
        <v>1610</v>
      </c>
      <c r="H648" s="455"/>
      <c r="I648" s="471">
        <v>1</v>
      </c>
    </row>
    <row r="649" spans="1:9" ht="48" customHeight="1" x14ac:dyDescent="0.2">
      <c r="A649" s="522">
        <v>643</v>
      </c>
      <c r="B649" s="455" t="s">
        <v>5098</v>
      </c>
      <c r="C649" s="460" t="s">
        <v>5099</v>
      </c>
      <c r="D649" s="50">
        <v>2008</v>
      </c>
      <c r="E649" s="460" t="s">
        <v>5100</v>
      </c>
      <c r="F649" s="464" t="s">
        <v>2346</v>
      </c>
      <c r="G649" s="464" t="s">
        <v>1610</v>
      </c>
      <c r="H649" s="455"/>
      <c r="I649" s="471">
        <v>12</v>
      </c>
    </row>
    <row r="650" spans="1:9" ht="48" customHeight="1" x14ac:dyDescent="0.2">
      <c r="A650" s="522">
        <v>644</v>
      </c>
      <c r="B650" s="455" t="s">
        <v>5101</v>
      </c>
      <c r="C650" s="460" t="s">
        <v>4823</v>
      </c>
      <c r="D650" s="50">
        <v>2008</v>
      </c>
      <c r="E650" s="463" t="s">
        <v>5102</v>
      </c>
      <c r="F650" s="464" t="s">
        <v>2346</v>
      </c>
      <c r="G650" s="464" t="s">
        <v>1610</v>
      </c>
      <c r="H650" s="455"/>
      <c r="I650" s="471">
        <v>6</v>
      </c>
    </row>
    <row r="651" spans="1:9" ht="24" x14ac:dyDescent="0.2">
      <c r="A651" s="522">
        <v>645</v>
      </c>
      <c r="B651" s="455" t="s">
        <v>5103</v>
      </c>
      <c r="C651" s="460" t="s">
        <v>5104</v>
      </c>
      <c r="D651" s="50">
        <v>2008</v>
      </c>
      <c r="E651" s="463" t="s">
        <v>5105</v>
      </c>
      <c r="F651" s="464" t="s">
        <v>2346</v>
      </c>
      <c r="G651" s="464" t="s">
        <v>1610</v>
      </c>
      <c r="H651" s="455"/>
      <c r="I651" s="471">
        <v>1</v>
      </c>
    </row>
    <row r="652" spans="1:9" ht="24" x14ac:dyDescent="0.2">
      <c r="A652" s="522">
        <v>646</v>
      </c>
      <c r="B652" s="455" t="s">
        <v>5106</v>
      </c>
      <c r="C652" s="460" t="s">
        <v>5107</v>
      </c>
      <c r="D652" s="50">
        <v>2008</v>
      </c>
      <c r="E652" s="463" t="s">
        <v>5108</v>
      </c>
      <c r="F652" s="464" t="s">
        <v>2346</v>
      </c>
      <c r="G652" s="464" t="s">
        <v>1610</v>
      </c>
      <c r="H652" s="455"/>
      <c r="I652" s="471">
        <v>2</v>
      </c>
    </row>
    <row r="653" spans="1:9" ht="24" x14ac:dyDescent="0.2">
      <c r="A653" s="522">
        <v>647</v>
      </c>
      <c r="B653" s="455" t="s">
        <v>5109</v>
      </c>
      <c r="C653" s="460" t="s">
        <v>5110</v>
      </c>
      <c r="D653" s="50">
        <v>2008</v>
      </c>
      <c r="E653" s="463" t="s">
        <v>5111</v>
      </c>
      <c r="F653" s="464" t="s">
        <v>2346</v>
      </c>
      <c r="G653" s="464" t="s">
        <v>1610</v>
      </c>
      <c r="H653" s="455"/>
      <c r="I653" s="471">
        <v>1</v>
      </c>
    </row>
    <row r="654" spans="1:9" ht="24" x14ac:dyDescent="0.2">
      <c r="A654" s="522">
        <v>648</v>
      </c>
      <c r="B654" s="455" t="s">
        <v>5112</v>
      </c>
      <c r="C654" s="460" t="s">
        <v>5113</v>
      </c>
      <c r="D654" s="50">
        <v>2008</v>
      </c>
      <c r="E654" s="460" t="s">
        <v>5114</v>
      </c>
      <c r="F654" s="464" t="s">
        <v>2352</v>
      </c>
      <c r="G654" s="464" t="s">
        <v>1610</v>
      </c>
      <c r="H654" s="455"/>
      <c r="I654" s="471">
        <v>10</v>
      </c>
    </row>
    <row r="655" spans="1:9" ht="24" x14ac:dyDescent="0.2">
      <c r="A655" s="522">
        <v>649</v>
      </c>
      <c r="B655" s="455" t="s">
        <v>5115</v>
      </c>
      <c r="C655" s="460" t="s">
        <v>5116</v>
      </c>
      <c r="D655" s="50">
        <v>2008</v>
      </c>
      <c r="E655" s="460" t="s">
        <v>5117</v>
      </c>
      <c r="F655" s="464" t="s">
        <v>2321</v>
      </c>
      <c r="G655" s="464" t="s">
        <v>1610</v>
      </c>
      <c r="H655" s="455"/>
      <c r="I655" s="471">
        <f>10-1</f>
        <v>9</v>
      </c>
    </row>
    <row r="656" spans="1:9" ht="36" x14ac:dyDescent="0.2">
      <c r="A656" s="522">
        <v>650</v>
      </c>
      <c r="B656" s="455" t="s">
        <v>5118</v>
      </c>
      <c r="C656" s="460" t="s">
        <v>5116</v>
      </c>
      <c r="D656" s="50">
        <v>2008</v>
      </c>
      <c r="E656" s="460" t="s">
        <v>5119</v>
      </c>
      <c r="F656" s="464" t="s">
        <v>2346</v>
      </c>
      <c r="G656" s="464" t="s">
        <v>1610</v>
      </c>
      <c r="H656" s="455"/>
      <c r="I656" s="471">
        <v>12</v>
      </c>
    </row>
    <row r="657" spans="1:11" ht="24" x14ac:dyDescent="0.2">
      <c r="A657" s="522">
        <v>651</v>
      </c>
      <c r="B657" s="455" t="s">
        <v>5120</v>
      </c>
      <c r="C657" s="460" t="s">
        <v>5121</v>
      </c>
      <c r="D657" s="50">
        <v>2008</v>
      </c>
      <c r="E657" s="463" t="s">
        <v>5122</v>
      </c>
      <c r="F657" s="464" t="s">
        <v>2352</v>
      </c>
      <c r="G657" s="464" t="s">
        <v>1610</v>
      </c>
      <c r="H657" s="455"/>
      <c r="I657" s="471">
        <v>2</v>
      </c>
    </row>
    <row r="658" spans="1:11" ht="24" x14ac:dyDescent="0.2">
      <c r="A658" s="522">
        <v>652</v>
      </c>
      <c r="B658" s="455" t="s">
        <v>5123</v>
      </c>
      <c r="C658" s="460" t="s">
        <v>5124</v>
      </c>
      <c r="D658" s="50">
        <v>2008</v>
      </c>
      <c r="E658" s="463" t="s">
        <v>5125</v>
      </c>
      <c r="F658" s="464" t="s">
        <v>2321</v>
      </c>
      <c r="G658" s="464" t="s">
        <v>1610</v>
      </c>
      <c r="H658" s="455"/>
      <c r="I658" s="471">
        <v>3</v>
      </c>
    </row>
    <row r="659" spans="1:11" ht="24" x14ac:dyDescent="0.2">
      <c r="A659" s="522">
        <v>653</v>
      </c>
      <c r="B659" s="464" t="s">
        <v>5126</v>
      </c>
      <c r="C659" s="460" t="s">
        <v>5127</v>
      </c>
      <c r="D659" s="50">
        <v>2008</v>
      </c>
      <c r="E659" s="466" t="s">
        <v>5128</v>
      </c>
      <c r="F659" s="464" t="s">
        <v>2321</v>
      </c>
      <c r="G659" s="464" t="s">
        <v>1610</v>
      </c>
      <c r="H659" s="359"/>
      <c r="I659" s="471">
        <v>1</v>
      </c>
      <c r="K659" s="519"/>
    </row>
    <row r="660" spans="1:11" ht="24" x14ac:dyDescent="0.2">
      <c r="A660" s="522">
        <v>654</v>
      </c>
      <c r="B660" s="455" t="s">
        <v>5129</v>
      </c>
      <c r="C660" s="460" t="s">
        <v>5113</v>
      </c>
      <c r="D660" s="50">
        <v>2008</v>
      </c>
      <c r="E660" s="460" t="s">
        <v>5130</v>
      </c>
      <c r="F660" s="464" t="s">
        <v>2352</v>
      </c>
      <c r="G660" s="464" t="s">
        <v>1610</v>
      </c>
      <c r="H660" s="455"/>
      <c r="I660" s="471">
        <v>1</v>
      </c>
    </row>
    <row r="661" spans="1:11" ht="24" x14ac:dyDescent="0.2">
      <c r="A661" s="522">
        <v>655</v>
      </c>
      <c r="B661" s="455" t="s">
        <v>5131</v>
      </c>
      <c r="C661" s="460" t="s">
        <v>5132</v>
      </c>
      <c r="D661" s="50">
        <v>2008</v>
      </c>
      <c r="E661" s="460" t="s">
        <v>5133</v>
      </c>
      <c r="F661" s="464" t="s">
        <v>2352</v>
      </c>
      <c r="G661" s="464" t="s">
        <v>1610</v>
      </c>
      <c r="H661" s="455"/>
      <c r="I661" s="471">
        <v>1</v>
      </c>
    </row>
    <row r="662" spans="1:11" ht="24" x14ac:dyDescent="0.2">
      <c r="A662" s="522">
        <v>656</v>
      </c>
      <c r="B662" s="455" t="s">
        <v>5134</v>
      </c>
      <c r="C662" s="460" t="s">
        <v>5135</v>
      </c>
      <c r="D662" s="50">
        <v>2008</v>
      </c>
      <c r="E662" s="463" t="s">
        <v>5136</v>
      </c>
      <c r="F662" s="464" t="s">
        <v>2352</v>
      </c>
      <c r="G662" s="464" t="s">
        <v>1610</v>
      </c>
      <c r="H662" s="455"/>
      <c r="I662" s="471">
        <v>1</v>
      </c>
    </row>
    <row r="663" spans="1:11" ht="48" x14ac:dyDescent="0.2">
      <c r="A663" s="522">
        <v>657</v>
      </c>
      <c r="B663" s="455" t="s">
        <v>5137</v>
      </c>
      <c r="C663" s="460" t="s">
        <v>5138</v>
      </c>
      <c r="D663" s="46"/>
      <c r="E663" s="460" t="s">
        <v>5139</v>
      </c>
      <c r="F663" s="464" t="s">
        <v>4175</v>
      </c>
      <c r="G663" s="464" t="s">
        <v>1610</v>
      </c>
      <c r="H663" s="455"/>
      <c r="I663" s="471">
        <v>1</v>
      </c>
    </row>
    <row r="664" spans="1:11" ht="24" x14ac:dyDescent="0.2">
      <c r="A664" s="522">
        <v>658</v>
      </c>
      <c r="B664" s="455" t="s">
        <v>5140</v>
      </c>
      <c r="C664" s="460" t="s">
        <v>5141</v>
      </c>
      <c r="D664" s="50"/>
      <c r="E664" s="463" t="s">
        <v>5142</v>
      </c>
      <c r="F664" s="482" t="s">
        <v>1361</v>
      </c>
      <c r="G664" s="464" t="s">
        <v>1610</v>
      </c>
      <c r="H664" s="455"/>
      <c r="I664" s="471">
        <v>1</v>
      </c>
    </row>
    <row r="665" spans="1:11" ht="24" x14ac:dyDescent="0.2">
      <c r="A665" s="522">
        <v>659</v>
      </c>
      <c r="B665" s="455" t="s">
        <v>5143</v>
      </c>
      <c r="C665" s="460" t="s">
        <v>5144</v>
      </c>
      <c r="D665" s="50"/>
      <c r="E665" s="463" t="s">
        <v>5145</v>
      </c>
      <c r="F665" s="482" t="s">
        <v>1361</v>
      </c>
      <c r="G665" s="464" t="s">
        <v>1610</v>
      </c>
      <c r="H665" s="455"/>
      <c r="I665" s="471">
        <v>1</v>
      </c>
    </row>
    <row r="666" spans="1:11" ht="48" x14ac:dyDescent="0.2">
      <c r="A666" s="522">
        <v>660</v>
      </c>
      <c r="B666" s="455" t="s">
        <v>5146</v>
      </c>
      <c r="C666" s="460" t="s">
        <v>5147</v>
      </c>
      <c r="D666" s="50"/>
      <c r="E666" s="460" t="s">
        <v>5148</v>
      </c>
      <c r="F666" s="464" t="s">
        <v>2336</v>
      </c>
      <c r="G666" s="464" t="s">
        <v>1610</v>
      </c>
      <c r="H666" s="455"/>
      <c r="I666" s="471">
        <v>1</v>
      </c>
    </row>
    <row r="667" spans="1:11" ht="24" x14ac:dyDescent="0.2">
      <c r="A667" s="522">
        <v>661</v>
      </c>
      <c r="B667" s="455" t="s">
        <v>5149</v>
      </c>
      <c r="C667" s="460" t="s">
        <v>5150</v>
      </c>
      <c r="D667" s="50"/>
      <c r="E667" s="463" t="s">
        <v>5151</v>
      </c>
      <c r="F667" s="464" t="s">
        <v>2336</v>
      </c>
      <c r="G667" s="464" t="s">
        <v>1610</v>
      </c>
      <c r="H667" s="455"/>
      <c r="I667" s="471">
        <v>1</v>
      </c>
    </row>
    <row r="668" spans="1:11" ht="24" x14ac:dyDescent="0.2">
      <c r="A668" s="522">
        <v>662</v>
      </c>
      <c r="B668" s="455" t="s">
        <v>5152</v>
      </c>
      <c r="C668" s="460" t="s">
        <v>5153</v>
      </c>
      <c r="D668" s="50"/>
      <c r="E668" s="463" t="s">
        <v>5154</v>
      </c>
      <c r="F668" s="464" t="s">
        <v>2336</v>
      </c>
      <c r="G668" s="464" t="s">
        <v>1610</v>
      </c>
      <c r="H668" s="455"/>
      <c r="I668" s="471">
        <v>1</v>
      </c>
    </row>
    <row r="669" spans="1:11" ht="24" x14ac:dyDescent="0.2">
      <c r="A669" s="522">
        <v>663</v>
      </c>
      <c r="B669" s="455" t="s">
        <v>5155</v>
      </c>
      <c r="C669" s="460" t="s">
        <v>5156</v>
      </c>
      <c r="D669" s="46"/>
      <c r="E669" s="463"/>
      <c r="F669" s="464" t="s">
        <v>740</v>
      </c>
      <c r="G669" s="464" t="s">
        <v>1610</v>
      </c>
      <c r="H669" s="455"/>
      <c r="I669" s="471">
        <v>1</v>
      </c>
    </row>
    <row r="670" spans="1:11" ht="24" x14ac:dyDescent="0.2">
      <c r="A670" s="522">
        <v>664</v>
      </c>
      <c r="B670" s="455" t="s">
        <v>5157</v>
      </c>
      <c r="C670" s="460" t="s">
        <v>5158</v>
      </c>
      <c r="D670" s="46"/>
      <c r="E670" s="463" t="s">
        <v>5159</v>
      </c>
      <c r="F670" s="464" t="s">
        <v>740</v>
      </c>
      <c r="G670" s="464" t="s">
        <v>1610</v>
      </c>
      <c r="H670" s="455"/>
      <c r="I670" s="471">
        <v>1</v>
      </c>
    </row>
    <row r="671" spans="1:11" ht="24" x14ac:dyDescent="0.2">
      <c r="A671" s="522">
        <v>665</v>
      </c>
      <c r="B671" s="455" t="s">
        <v>5160</v>
      </c>
      <c r="C671" s="460" t="s">
        <v>5161</v>
      </c>
      <c r="D671" s="46"/>
      <c r="E671" s="463"/>
      <c r="F671" s="464" t="s">
        <v>740</v>
      </c>
      <c r="G671" s="464" t="s">
        <v>1610</v>
      </c>
      <c r="H671" s="455"/>
      <c r="I671" s="471">
        <v>1</v>
      </c>
    </row>
    <row r="672" spans="1:11" ht="24" x14ac:dyDescent="0.2">
      <c r="A672" s="522">
        <v>666</v>
      </c>
      <c r="B672" s="455" t="s">
        <v>5162</v>
      </c>
      <c r="C672" s="460" t="s">
        <v>5163</v>
      </c>
      <c r="D672" s="50"/>
      <c r="E672" s="463" t="s">
        <v>5164</v>
      </c>
      <c r="F672" s="482" t="s">
        <v>1361</v>
      </c>
      <c r="G672" s="464" t="s">
        <v>1610</v>
      </c>
      <c r="H672" s="455"/>
      <c r="I672" s="471">
        <v>1</v>
      </c>
    </row>
    <row r="673" spans="1:9" ht="36" x14ac:dyDescent="0.2">
      <c r="A673" s="522">
        <v>667</v>
      </c>
      <c r="B673" s="455" t="s">
        <v>5165</v>
      </c>
      <c r="C673" s="460" t="s">
        <v>5166</v>
      </c>
      <c r="D673" s="50" t="s">
        <v>3448</v>
      </c>
      <c r="E673" s="463" t="s">
        <v>5167</v>
      </c>
      <c r="F673" s="464" t="s">
        <v>2575</v>
      </c>
      <c r="G673" s="464" t="s">
        <v>1610</v>
      </c>
      <c r="H673" s="455"/>
      <c r="I673" s="471">
        <v>1</v>
      </c>
    </row>
    <row r="674" spans="1:9" ht="24" x14ac:dyDescent="0.2">
      <c r="A674" s="522">
        <v>668</v>
      </c>
      <c r="B674" s="455" t="s">
        <v>5168</v>
      </c>
      <c r="C674" s="460" t="s">
        <v>5169</v>
      </c>
      <c r="D674" s="46"/>
      <c r="E674" s="463" t="s">
        <v>5170</v>
      </c>
      <c r="F674" s="464" t="s">
        <v>962</v>
      </c>
      <c r="G674" s="464" t="s">
        <v>797</v>
      </c>
      <c r="H674" s="455"/>
      <c r="I674" s="471">
        <v>1</v>
      </c>
    </row>
    <row r="675" spans="1:9" ht="24" x14ac:dyDescent="0.2">
      <c r="A675" s="522">
        <v>669</v>
      </c>
      <c r="B675" s="455" t="s">
        <v>5171</v>
      </c>
      <c r="C675" s="460" t="s">
        <v>4875</v>
      </c>
      <c r="D675" s="50">
        <v>2008</v>
      </c>
      <c r="E675" s="460"/>
      <c r="F675" s="464" t="s">
        <v>740</v>
      </c>
      <c r="G675" s="464" t="s">
        <v>1610</v>
      </c>
      <c r="H675" s="455"/>
      <c r="I675" s="471">
        <v>1</v>
      </c>
    </row>
    <row r="676" spans="1:9" ht="36" x14ac:dyDescent="0.2">
      <c r="A676" s="522">
        <v>670</v>
      </c>
      <c r="B676" s="455" t="s">
        <v>5172</v>
      </c>
      <c r="C676" s="460" t="s">
        <v>5173</v>
      </c>
      <c r="D676" s="46"/>
      <c r="E676" s="463" t="s">
        <v>5174</v>
      </c>
      <c r="F676" s="464" t="s">
        <v>659</v>
      </c>
      <c r="G676" s="464" t="s">
        <v>1610</v>
      </c>
      <c r="H676" s="455"/>
      <c r="I676" s="471">
        <v>1</v>
      </c>
    </row>
    <row r="677" spans="1:9" ht="24" x14ac:dyDescent="0.2">
      <c r="A677" s="522">
        <v>671</v>
      </c>
      <c r="B677" s="455" t="s">
        <v>5175</v>
      </c>
      <c r="C677" s="460" t="s">
        <v>5176</v>
      </c>
      <c r="D677" s="46"/>
      <c r="E677" s="463" t="s">
        <v>5177</v>
      </c>
      <c r="F677" s="464" t="s">
        <v>659</v>
      </c>
      <c r="G677" s="464" t="s">
        <v>1610</v>
      </c>
      <c r="H677" s="455"/>
      <c r="I677" s="471">
        <v>1</v>
      </c>
    </row>
    <row r="678" spans="1:9" ht="60" x14ac:dyDescent="0.2">
      <c r="A678" s="522">
        <v>672</v>
      </c>
      <c r="B678" s="455" t="s">
        <v>5178</v>
      </c>
      <c r="C678" s="460" t="s">
        <v>4992</v>
      </c>
      <c r="D678" s="46">
        <v>40483</v>
      </c>
      <c r="E678" s="460" t="s">
        <v>5179</v>
      </c>
      <c r="F678" s="464" t="s">
        <v>5180</v>
      </c>
      <c r="G678" s="464" t="s">
        <v>1610</v>
      </c>
      <c r="H678" s="455"/>
      <c r="I678" s="471">
        <v>1</v>
      </c>
    </row>
    <row r="679" spans="1:9" ht="24" x14ac:dyDescent="0.2">
      <c r="A679" s="522">
        <v>673</v>
      </c>
      <c r="B679" s="455" t="s">
        <v>5181</v>
      </c>
      <c r="C679" s="460" t="s">
        <v>5138</v>
      </c>
      <c r="D679" s="46">
        <v>40008</v>
      </c>
      <c r="E679" s="460" t="s">
        <v>5182</v>
      </c>
      <c r="F679" s="464" t="s">
        <v>2346</v>
      </c>
      <c r="G679" s="464" t="s">
        <v>1610</v>
      </c>
      <c r="H679" s="455"/>
      <c r="I679" s="471">
        <f>4-1</f>
        <v>3</v>
      </c>
    </row>
    <row r="680" spans="1:9" ht="24" x14ac:dyDescent="0.2">
      <c r="A680" s="522">
        <v>674</v>
      </c>
      <c r="B680" s="455" t="s">
        <v>5183</v>
      </c>
      <c r="C680" s="460" t="s">
        <v>5184</v>
      </c>
      <c r="D680" s="46">
        <v>40057</v>
      </c>
      <c r="E680" s="463" t="s">
        <v>5185</v>
      </c>
      <c r="F680" s="464" t="s">
        <v>2321</v>
      </c>
      <c r="G680" s="464" t="s">
        <v>1610</v>
      </c>
      <c r="H680" s="455"/>
      <c r="I680" s="471">
        <v>1</v>
      </c>
    </row>
    <row r="681" spans="1:9" ht="24" x14ac:dyDescent="0.2">
      <c r="A681" s="522">
        <v>675</v>
      </c>
      <c r="B681" s="455" t="s">
        <v>5186</v>
      </c>
      <c r="C681" s="460" t="s">
        <v>5138</v>
      </c>
      <c r="D681" s="46"/>
      <c r="E681" s="460" t="s">
        <v>4145</v>
      </c>
      <c r="F681" s="464" t="s">
        <v>2321</v>
      </c>
      <c r="G681" s="464" t="s">
        <v>1610</v>
      </c>
      <c r="H681" s="455"/>
      <c r="I681" s="471">
        <v>1</v>
      </c>
    </row>
    <row r="682" spans="1:9" ht="24" x14ac:dyDescent="0.2">
      <c r="A682" s="522">
        <v>676</v>
      </c>
      <c r="B682" s="455" t="s">
        <v>5187</v>
      </c>
      <c r="C682" s="460" t="s">
        <v>5138</v>
      </c>
      <c r="D682" s="465">
        <v>39722</v>
      </c>
      <c r="E682" s="460" t="s">
        <v>5188</v>
      </c>
      <c r="F682" s="464" t="s">
        <v>2352</v>
      </c>
      <c r="G682" s="464" t="s">
        <v>1610</v>
      </c>
      <c r="H682" s="455"/>
      <c r="I682" s="471">
        <v>3</v>
      </c>
    </row>
    <row r="683" spans="1:9" ht="24" x14ac:dyDescent="0.2">
      <c r="A683" s="522">
        <v>677</v>
      </c>
      <c r="B683" s="455" t="s">
        <v>5189</v>
      </c>
      <c r="C683" s="460" t="s">
        <v>4992</v>
      </c>
      <c r="D683" s="46">
        <v>40116</v>
      </c>
      <c r="E683" s="460" t="s">
        <v>5190</v>
      </c>
      <c r="F683" s="464" t="s">
        <v>2340</v>
      </c>
      <c r="G683" s="464" t="s">
        <v>1610</v>
      </c>
      <c r="H683" s="455"/>
      <c r="I683" s="471">
        <v>1</v>
      </c>
    </row>
    <row r="684" spans="1:9" ht="36" x14ac:dyDescent="0.2">
      <c r="A684" s="522">
        <v>678</v>
      </c>
      <c r="B684" s="455" t="s">
        <v>5191</v>
      </c>
      <c r="C684" s="460" t="s">
        <v>5138</v>
      </c>
      <c r="D684" s="46">
        <v>40116</v>
      </c>
      <c r="E684" s="460" t="s">
        <v>5192</v>
      </c>
      <c r="F684" s="464" t="s">
        <v>1433</v>
      </c>
      <c r="G684" s="464" t="s">
        <v>1610</v>
      </c>
      <c r="H684" s="455"/>
      <c r="I684" s="471">
        <v>1</v>
      </c>
    </row>
    <row r="685" spans="1:9" ht="48" x14ac:dyDescent="0.2">
      <c r="A685" s="522">
        <v>679</v>
      </c>
      <c r="B685" s="455" t="s">
        <v>5193</v>
      </c>
      <c r="C685" s="460" t="s">
        <v>5194</v>
      </c>
      <c r="D685" s="46">
        <v>40543</v>
      </c>
      <c r="E685" s="460" t="s">
        <v>5195</v>
      </c>
      <c r="F685" s="464" t="s">
        <v>4175</v>
      </c>
      <c r="G685" s="464" t="s">
        <v>1610</v>
      </c>
      <c r="H685" s="455"/>
      <c r="I685" s="471">
        <f>4-1</f>
        <v>3</v>
      </c>
    </row>
    <row r="686" spans="1:9" ht="36" x14ac:dyDescent="0.2">
      <c r="A686" s="522">
        <v>680</v>
      </c>
      <c r="B686" s="455" t="s">
        <v>5193</v>
      </c>
      <c r="C686" s="460" t="s">
        <v>5194</v>
      </c>
      <c r="D686" s="46">
        <v>40543</v>
      </c>
      <c r="E686" s="460" t="s">
        <v>5195</v>
      </c>
      <c r="F686" s="464" t="s">
        <v>2352</v>
      </c>
      <c r="G686" s="464" t="s">
        <v>1610</v>
      </c>
      <c r="H686" s="455"/>
      <c r="I686" s="471">
        <v>1</v>
      </c>
    </row>
    <row r="687" spans="1:9" ht="48" x14ac:dyDescent="0.2">
      <c r="A687" s="522">
        <v>681</v>
      </c>
      <c r="B687" s="455" t="s">
        <v>5196</v>
      </c>
      <c r="C687" s="460" t="s">
        <v>5194</v>
      </c>
      <c r="D687" s="46">
        <v>40543</v>
      </c>
      <c r="E687" s="460" t="s">
        <v>5197</v>
      </c>
      <c r="F687" s="464" t="s">
        <v>4175</v>
      </c>
      <c r="G687" s="464" t="s">
        <v>1610</v>
      </c>
      <c r="H687" s="455"/>
      <c r="I687" s="471">
        <v>2</v>
      </c>
    </row>
    <row r="688" spans="1:9" ht="36" x14ac:dyDescent="0.2">
      <c r="A688" s="522">
        <v>682</v>
      </c>
      <c r="B688" s="455" t="s">
        <v>5198</v>
      </c>
      <c r="C688" s="460" t="s">
        <v>5194</v>
      </c>
      <c r="D688" s="46">
        <v>40543</v>
      </c>
      <c r="E688" s="460" t="s">
        <v>5199</v>
      </c>
      <c r="F688" s="464" t="s">
        <v>2340</v>
      </c>
      <c r="G688" s="464" t="s">
        <v>1610</v>
      </c>
      <c r="H688" s="455"/>
      <c r="I688" s="471">
        <v>2</v>
      </c>
    </row>
    <row r="689" spans="1:9" ht="36" x14ac:dyDescent="0.2">
      <c r="A689" s="522">
        <v>683</v>
      </c>
      <c r="B689" s="455" t="s">
        <v>5200</v>
      </c>
      <c r="C689" s="460" t="s">
        <v>5194</v>
      </c>
      <c r="D689" s="46">
        <v>40543</v>
      </c>
      <c r="E689" s="460" t="s">
        <v>5201</v>
      </c>
      <c r="F689" s="464" t="s">
        <v>4161</v>
      </c>
      <c r="G689" s="464" t="s">
        <v>1610</v>
      </c>
      <c r="H689" s="455"/>
      <c r="I689" s="471">
        <v>2</v>
      </c>
    </row>
    <row r="690" spans="1:9" ht="36" x14ac:dyDescent="0.2">
      <c r="A690" s="522">
        <v>684</v>
      </c>
      <c r="B690" s="455" t="s">
        <v>5202</v>
      </c>
      <c r="C690" s="460" t="s">
        <v>5194</v>
      </c>
      <c r="D690" s="46">
        <v>40543</v>
      </c>
      <c r="E690" s="460" t="s">
        <v>5203</v>
      </c>
      <c r="F690" s="464" t="s">
        <v>2338</v>
      </c>
      <c r="G690" s="464" t="s">
        <v>1610</v>
      </c>
      <c r="H690" s="455"/>
      <c r="I690" s="471">
        <v>2</v>
      </c>
    </row>
    <row r="691" spans="1:9" ht="36" x14ac:dyDescent="0.2">
      <c r="A691" s="522">
        <v>685</v>
      </c>
      <c r="B691" s="455" t="s">
        <v>5204</v>
      </c>
      <c r="C691" s="460" t="s">
        <v>5194</v>
      </c>
      <c r="D691" s="46">
        <v>40543</v>
      </c>
      <c r="E691" s="460" t="s">
        <v>5205</v>
      </c>
      <c r="F691" s="464" t="s">
        <v>2342</v>
      </c>
      <c r="G691" s="464" t="s">
        <v>1610</v>
      </c>
      <c r="H691" s="455"/>
      <c r="I691" s="471">
        <v>2</v>
      </c>
    </row>
    <row r="692" spans="1:9" ht="36" x14ac:dyDescent="0.2">
      <c r="A692" s="522">
        <v>686</v>
      </c>
      <c r="B692" s="455" t="s">
        <v>5206</v>
      </c>
      <c r="C692" s="460" t="s">
        <v>5194</v>
      </c>
      <c r="D692" s="46">
        <v>40543</v>
      </c>
      <c r="E692" s="460" t="s">
        <v>5207</v>
      </c>
      <c r="F692" s="464" t="s">
        <v>1433</v>
      </c>
      <c r="G692" s="464" t="s">
        <v>1610</v>
      </c>
      <c r="H692" s="455"/>
      <c r="I692" s="471">
        <v>2</v>
      </c>
    </row>
    <row r="693" spans="1:9" ht="24" x14ac:dyDescent="0.2">
      <c r="A693" s="522">
        <v>687</v>
      </c>
      <c r="B693" s="455" t="s">
        <v>5208</v>
      </c>
      <c r="C693" s="460" t="s">
        <v>5209</v>
      </c>
      <c r="D693" s="46">
        <v>40543</v>
      </c>
      <c r="E693" s="463" t="s">
        <v>5210</v>
      </c>
      <c r="F693" s="464" t="s">
        <v>2321</v>
      </c>
      <c r="G693" s="464" t="s">
        <v>1610</v>
      </c>
      <c r="H693" s="455"/>
      <c r="I693" s="471">
        <v>1</v>
      </c>
    </row>
    <row r="694" spans="1:9" ht="48" x14ac:dyDescent="0.2">
      <c r="A694" s="522">
        <v>688</v>
      </c>
      <c r="B694" s="455" t="s">
        <v>5211</v>
      </c>
      <c r="C694" s="460" t="s">
        <v>5212</v>
      </c>
      <c r="D694" s="46">
        <v>40543</v>
      </c>
      <c r="E694" s="463" t="s">
        <v>4158</v>
      </c>
      <c r="F694" s="464" t="s">
        <v>4175</v>
      </c>
      <c r="G694" s="464" t="s">
        <v>1610</v>
      </c>
      <c r="H694" s="455"/>
      <c r="I694" s="471">
        <v>1</v>
      </c>
    </row>
    <row r="695" spans="1:9" ht="24" x14ac:dyDescent="0.2">
      <c r="A695" s="522">
        <v>689</v>
      </c>
      <c r="B695" s="455" t="s">
        <v>5213</v>
      </c>
      <c r="C695" s="460" t="s">
        <v>5214</v>
      </c>
      <c r="D695" s="46">
        <v>40178</v>
      </c>
      <c r="E695" s="463" t="s">
        <v>5215</v>
      </c>
      <c r="F695" s="464" t="s">
        <v>2352</v>
      </c>
      <c r="G695" s="464" t="s">
        <v>1610</v>
      </c>
      <c r="H695" s="455"/>
      <c r="I695" s="471">
        <v>1</v>
      </c>
    </row>
    <row r="696" spans="1:9" ht="24" x14ac:dyDescent="0.2">
      <c r="A696" s="522">
        <v>690</v>
      </c>
      <c r="B696" s="455" t="s">
        <v>5216</v>
      </c>
      <c r="C696" s="466" t="s">
        <v>5217</v>
      </c>
      <c r="D696" s="46"/>
      <c r="E696" s="460" t="s">
        <v>5218</v>
      </c>
      <c r="F696" s="464" t="s">
        <v>659</v>
      </c>
      <c r="G696" s="464" t="s">
        <v>1610</v>
      </c>
      <c r="H696" s="455"/>
      <c r="I696" s="471">
        <v>1</v>
      </c>
    </row>
    <row r="697" spans="1:9" ht="60" x14ac:dyDescent="0.2">
      <c r="A697" s="522">
        <v>691</v>
      </c>
      <c r="B697" s="455" t="s">
        <v>5219</v>
      </c>
      <c r="C697" s="460" t="s">
        <v>5220</v>
      </c>
      <c r="D697" s="50"/>
      <c r="E697" s="463" t="s">
        <v>5221</v>
      </c>
      <c r="F697" s="464" t="s">
        <v>3688</v>
      </c>
      <c r="G697" s="464" t="s">
        <v>1610</v>
      </c>
      <c r="H697" s="455"/>
      <c r="I697" s="471">
        <v>1</v>
      </c>
    </row>
    <row r="698" spans="1:9" ht="60" x14ac:dyDescent="0.2">
      <c r="A698" s="522">
        <v>692</v>
      </c>
      <c r="B698" s="455" t="s">
        <v>5222</v>
      </c>
      <c r="C698" s="460" t="s">
        <v>5223</v>
      </c>
      <c r="D698" s="50"/>
      <c r="E698" s="463" t="s">
        <v>5224</v>
      </c>
      <c r="F698" s="464" t="s">
        <v>3688</v>
      </c>
      <c r="G698" s="464" t="s">
        <v>1610</v>
      </c>
      <c r="H698" s="455"/>
      <c r="I698" s="471">
        <v>1</v>
      </c>
    </row>
    <row r="699" spans="1:9" ht="48" x14ac:dyDescent="0.2">
      <c r="A699" s="522">
        <v>693</v>
      </c>
      <c r="B699" s="455" t="s">
        <v>5225</v>
      </c>
      <c r="C699" s="460" t="s">
        <v>5138</v>
      </c>
      <c r="D699" s="46"/>
      <c r="E699" s="460" t="s">
        <v>5226</v>
      </c>
      <c r="F699" s="464" t="s">
        <v>4175</v>
      </c>
      <c r="G699" s="464" t="s">
        <v>1610</v>
      </c>
      <c r="H699" s="455"/>
      <c r="I699" s="471">
        <v>1</v>
      </c>
    </row>
    <row r="700" spans="1:9" ht="24" x14ac:dyDescent="0.2">
      <c r="A700" s="522">
        <v>694</v>
      </c>
      <c r="B700" s="455" t="s">
        <v>5227</v>
      </c>
      <c r="C700" s="460" t="s">
        <v>5228</v>
      </c>
      <c r="D700" s="465">
        <v>37559</v>
      </c>
      <c r="E700" s="463" t="s">
        <v>5229</v>
      </c>
      <c r="F700" s="464" t="s">
        <v>2352</v>
      </c>
      <c r="G700" s="464" t="s">
        <v>1610</v>
      </c>
      <c r="H700" s="455"/>
      <c r="I700" s="471">
        <v>3</v>
      </c>
    </row>
    <row r="701" spans="1:9" ht="24" x14ac:dyDescent="0.2">
      <c r="A701" s="522">
        <v>695</v>
      </c>
      <c r="B701" s="455" t="s">
        <v>5230</v>
      </c>
      <c r="C701" s="460" t="s">
        <v>5231</v>
      </c>
      <c r="D701" s="465">
        <v>40768</v>
      </c>
      <c r="E701" s="463"/>
      <c r="F701" s="464" t="s">
        <v>740</v>
      </c>
      <c r="G701" s="464" t="s">
        <v>1610</v>
      </c>
      <c r="H701" s="455"/>
      <c r="I701" s="471">
        <v>1</v>
      </c>
    </row>
    <row r="702" spans="1:9" ht="24" x14ac:dyDescent="0.2">
      <c r="A702" s="522">
        <v>696</v>
      </c>
      <c r="B702" s="455" t="s">
        <v>5232</v>
      </c>
      <c r="C702" s="460" t="s">
        <v>5233</v>
      </c>
      <c r="D702" s="465">
        <v>40583</v>
      </c>
      <c r="E702" s="463"/>
      <c r="F702" s="464" t="s">
        <v>740</v>
      </c>
      <c r="G702" s="464" t="s">
        <v>1610</v>
      </c>
      <c r="H702" s="455"/>
      <c r="I702" s="471">
        <v>1</v>
      </c>
    </row>
    <row r="703" spans="1:9" ht="24" x14ac:dyDescent="0.2">
      <c r="A703" s="522">
        <v>697</v>
      </c>
      <c r="B703" s="455" t="s">
        <v>5234</v>
      </c>
      <c r="C703" s="460" t="s">
        <v>5235</v>
      </c>
      <c r="D703" s="465">
        <v>40817</v>
      </c>
      <c r="E703" s="463"/>
      <c r="F703" s="464" t="s">
        <v>740</v>
      </c>
      <c r="G703" s="464" t="s">
        <v>1610</v>
      </c>
      <c r="H703" s="455"/>
      <c r="I703" s="471">
        <v>1</v>
      </c>
    </row>
    <row r="704" spans="1:9" ht="24" x14ac:dyDescent="0.2">
      <c r="A704" s="522">
        <v>698</v>
      </c>
      <c r="B704" s="455" t="s">
        <v>5236</v>
      </c>
      <c r="C704" s="460" t="s">
        <v>4871</v>
      </c>
      <c r="D704" s="465">
        <v>41234</v>
      </c>
      <c r="E704" s="463"/>
      <c r="F704" s="464" t="s">
        <v>740</v>
      </c>
      <c r="G704" s="464" t="s">
        <v>1610</v>
      </c>
      <c r="H704" s="455"/>
      <c r="I704" s="471">
        <v>3</v>
      </c>
    </row>
    <row r="705" spans="1:9" ht="24" x14ac:dyDescent="0.2">
      <c r="A705" s="522">
        <v>699</v>
      </c>
      <c r="B705" s="455" t="s">
        <v>5237</v>
      </c>
      <c r="C705" s="460" t="s">
        <v>5238</v>
      </c>
      <c r="D705" s="465">
        <v>40926</v>
      </c>
      <c r="E705" s="460" t="s">
        <v>5239</v>
      </c>
      <c r="F705" s="482" t="s">
        <v>1361</v>
      </c>
      <c r="G705" s="464" t="s">
        <v>1610</v>
      </c>
      <c r="H705" s="455"/>
      <c r="I705" s="471">
        <v>1</v>
      </c>
    </row>
    <row r="706" spans="1:9" ht="72" x14ac:dyDescent="0.2">
      <c r="A706" s="522">
        <v>700</v>
      </c>
      <c r="B706" s="455" t="s">
        <v>5240</v>
      </c>
      <c r="C706" s="460" t="s">
        <v>5241</v>
      </c>
      <c r="D706" s="465">
        <v>40925</v>
      </c>
      <c r="E706" s="460" t="s">
        <v>5242</v>
      </c>
      <c r="F706" s="464" t="s">
        <v>5180</v>
      </c>
      <c r="G706" s="464" t="s">
        <v>1610</v>
      </c>
      <c r="H706" s="455"/>
      <c r="I706" s="471">
        <v>1</v>
      </c>
    </row>
    <row r="707" spans="1:9" ht="24" x14ac:dyDescent="0.2">
      <c r="A707" s="522">
        <v>701</v>
      </c>
      <c r="B707" s="455" t="s">
        <v>5243</v>
      </c>
      <c r="C707" s="460" t="s">
        <v>5244</v>
      </c>
      <c r="D707" s="465">
        <v>41244</v>
      </c>
      <c r="E707" s="460" t="s">
        <v>5245</v>
      </c>
      <c r="F707" s="464" t="s">
        <v>962</v>
      </c>
      <c r="G707" s="464" t="s">
        <v>797</v>
      </c>
      <c r="H707" s="455"/>
      <c r="I707" s="471">
        <v>1</v>
      </c>
    </row>
    <row r="708" spans="1:9" ht="24" x14ac:dyDescent="0.2">
      <c r="A708" s="522">
        <v>702</v>
      </c>
      <c r="B708" s="455" t="s">
        <v>5246</v>
      </c>
      <c r="C708" s="460" t="s">
        <v>5247</v>
      </c>
      <c r="D708" s="46"/>
      <c r="E708" s="460" t="s">
        <v>5245</v>
      </c>
      <c r="F708" s="464" t="s">
        <v>962</v>
      </c>
      <c r="G708" s="464" t="s">
        <v>797</v>
      </c>
      <c r="H708" s="455"/>
      <c r="I708" s="471">
        <v>1</v>
      </c>
    </row>
    <row r="709" spans="1:9" ht="24" x14ac:dyDescent="0.2">
      <c r="A709" s="522">
        <v>703</v>
      </c>
      <c r="B709" s="455" t="s">
        <v>5248</v>
      </c>
      <c r="C709" s="460" t="s">
        <v>5138</v>
      </c>
      <c r="D709" s="46"/>
      <c r="E709" s="460" t="s">
        <v>3709</v>
      </c>
      <c r="F709" s="464" t="s">
        <v>2338</v>
      </c>
      <c r="G709" s="464" t="s">
        <v>1610</v>
      </c>
      <c r="H709" s="455"/>
      <c r="I709" s="471">
        <v>1</v>
      </c>
    </row>
    <row r="710" spans="1:9" ht="24" x14ac:dyDescent="0.2">
      <c r="A710" s="522">
        <v>704</v>
      </c>
      <c r="B710" s="455" t="s">
        <v>5249</v>
      </c>
      <c r="C710" s="460" t="s">
        <v>5250</v>
      </c>
      <c r="D710" s="46"/>
      <c r="E710" s="460" t="s">
        <v>5251</v>
      </c>
      <c r="F710" s="464" t="s">
        <v>2321</v>
      </c>
      <c r="G710" s="464" t="s">
        <v>1610</v>
      </c>
      <c r="H710" s="455"/>
      <c r="I710" s="471">
        <v>1</v>
      </c>
    </row>
    <row r="711" spans="1:9" ht="24" x14ac:dyDescent="0.2">
      <c r="A711" s="522">
        <v>705</v>
      </c>
      <c r="B711" s="455" t="s">
        <v>5252</v>
      </c>
      <c r="C711" s="460" t="s">
        <v>5138</v>
      </c>
      <c r="D711" s="46"/>
      <c r="E711" s="460" t="s">
        <v>5253</v>
      </c>
      <c r="F711" s="464" t="s">
        <v>2321</v>
      </c>
      <c r="G711" s="464" t="s">
        <v>1610</v>
      </c>
      <c r="H711" s="455"/>
      <c r="I711" s="471">
        <v>1</v>
      </c>
    </row>
    <row r="712" spans="1:9" ht="24" x14ac:dyDescent="0.2">
      <c r="A712" s="522">
        <v>706</v>
      </c>
      <c r="B712" s="455" t="s">
        <v>5254</v>
      </c>
      <c r="C712" s="460" t="s">
        <v>5138</v>
      </c>
      <c r="D712" s="46"/>
      <c r="E712" s="460" t="s">
        <v>5255</v>
      </c>
      <c r="F712" s="464" t="s">
        <v>2321</v>
      </c>
      <c r="G712" s="464" t="s">
        <v>1610</v>
      </c>
      <c r="H712" s="455"/>
      <c r="I712" s="471">
        <v>1</v>
      </c>
    </row>
    <row r="713" spans="1:9" ht="60" x14ac:dyDescent="0.2">
      <c r="A713" s="522">
        <v>707</v>
      </c>
      <c r="B713" s="455" t="s">
        <v>5256</v>
      </c>
      <c r="C713" s="460" t="s">
        <v>5257</v>
      </c>
      <c r="D713" s="50"/>
      <c r="E713" s="463" t="s">
        <v>5258</v>
      </c>
      <c r="F713" s="464" t="s">
        <v>3688</v>
      </c>
      <c r="G713" s="464" t="s">
        <v>1610</v>
      </c>
      <c r="H713" s="455"/>
      <c r="I713" s="471">
        <v>1</v>
      </c>
    </row>
    <row r="714" spans="1:9" ht="24" x14ac:dyDescent="0.2">
      <c r="A714" s="522">
        <v>708</v>
      </c>
      <c r="B714" s="455" t="s">
        <v>5259</v>
      </c>
      <c r="C714" s="460" t="s">
        <v>5260</v>
      </c>
      <c r="D714" s="465"/>
      <c r="E714" s="463" t="s">
        <v>5261</v>
      </c>
      <c r="F714" s="464" t="s">
        <v>1433</v>
      </c>
      <c r="G714" s="464" t="s">
        <v>1610</v>
      </c>
      <c r="H714" s="455"/>
      <c r="I714" s="471">
        <v>1</v>
      </c>
    </row>
    <row r="715" spans="1:9" ht="60" x14ac:dyDescent="0.2">
      <c r="A715" s="522">
        <v>709</v>
      </c>
      <c r="B715" s="455" t="s">
        <v>5262</v>
      </c>
      <c r="C715" s="460" t="s">
        <v>4871</v>
      </c>
      <c r="D715" s="462"/>
      <c r="E715" s="463" t="s">
        <v>5263</v>
      </c>
      <c r="F715" s="464" t="s">
        <v>3688</v>
      </c>
      <c r="G715" s="464" t="s">
        <v>1610</v>
      </c>
      <c r="H715" s="455"/>
      <c r="I715" s="471">
        <v>1</v>
      </c>
    </row>
    <row r="716" spans="1:9" ht="24" x14ac:dyDescent="0.2">
      <c r="A716" s="522">
        <v>710</v>
      </c>
      <c r="B716" s="455" t="s">
        <v>5264</v>
      </c>
      <c r="C716" s="460" t="s">
        <v>5265</v>
      </c>
      <c r="D716" s="46"/>
      <c r="E716" s="460" t="s">
        <v>5266</v>
      </c>
      <c r="F716" s="464" t="s">
        <v>2338</v>
      </c>
      <c r="G716" s="464" t="s">
        <v>1610</v>
      </c>
      <c r="H716" s="455"/>
      <c r="I716" s="471">
        <v>1</v>
      </c>
    </row>
    <row r="717" spans="1:9" ht="24" x14ac:dyDescent="0.2">
      <c r="A717" s="522">
        <v>711</v>
      </c>
      <c r="B717" s="455" t="s">
        <v>5267</v>
      </c>
      <c r="C717" s="460" t="s">
        <v>5268</v>
      </c>
      <c r="D717" s="46"/>
      <c r="E717" s="460" t="s">
        <v>4164</v>
      </c>
      <c r="F717" s="464" t="s">
        <v>2338</v>
      </c>
      <c r="G717" s="464" t="s">
        <v>1610</v>
      </c>
      <c r="H717" s="455"/>
      <c r="I717" s="471">
        <v>1</v>
      </c>
    </row>
    <row r="718" spans="1:9" ht="24" x14ac:dyDescent="0.2">
      <c r="A718" s="522">
        <v>712</v>
      </c>
      <c r="B718" s="455" t="s">
        <v>5269</v>
      </c>
      <c r="C718" s="460" t="s">
        <v>5270</v>
      </c>
      <c r="D718" s="46"/>
      <c r="E718" s="460" t="s">
        <v>4538</v>
      </c>
      <c r="F718" s="464" t="s">
        <v>2342</v>
      </c>
      <c r="G718" s="464" t="s">
        <v>1610</v>
      </c>
      <c r="H718" s="455"/>
      <c r="I718" s="471">
        <v>1</v>
      </c>
    </row>
    <row r="719" spans="1:9" ht="36" x14ac:dyDescent="0.2">
      <c r="A719" s="522">
        <v>713</v>
      </c>
      <c r="B719" s="455" t="s">
        <v>5271</v>
      </c>
      <c r="C719" s="460" t="s">
        <v>5272</v>
      </c>
      <c r="D719" s="50"/>
      <c r="E719" s="460" t="s">
        <v>5273</v>
      </c>
      <c r="F719" s="464" t="s">
        <v>1450</v>
      </c>
      <c r="G719" s="464" t="s">
        <v>1610</v>
      </c>
      <c r="H719" s="455"/>
      <c r="I719" s="471">
        <v>1</v>
      </c>
    </row>
    <row r="720" spans="1:9" ht="24" x14ac:dyDescent="0.2">
      <c r="A720" s="522">
        <v>714</v>
      </c>
      <c r="B720" s="455" t="s">
        <v>5274</v>
      </c>
      <c r="C720" s="460" t="s">
        <v>5275</v>
      </c>
      <c r="D720" s="50"/>
      <c r="E720" s="463" t="s">
        <v>5276</v>
      </c>
      <c r="F720" s="464" t="s">
        <v>1450</v>
      </c>
      <c r="G720" s="464" t="s">
        <v>1610</v>
      </c>
      <c r="H720" s="455"/>
      <c r="I720" s="471">
        <v>1</v>
      </c>
    </row>
    <row r="721" spans="1:9" ht="24" x14ac:dyDescent="0.2">
      <c r="A721" s="522">
        <v>715</v>
      </c>
      <c r="B721" s="455" t="s">
        <v>5277</v>
      </c>
      <c r="C721" s="460" t="s">
        <v>5138</v>
      </c>
      <c r="D721" s="46"/>
      <c r="E721" s="460" t="s">
        <v>5278</v>
      </c>
      <c r="F721" s="464" t="s">
        <v>2338</v>
      </c>
      <c r="G721" s="464" t="s">
        <v>1610</v>
      </c>
      <c r="H721" s="455"/>
      <c r="I721" s="471">
        <v>1</v>
      </c>
    </row>
    <row r="722" spans="1:9" ht="24" x14ac:dyDescent="0.2">
      <c r="A722" s="522">
        <v>716</v>
      </c>
      <c r="B722" s="455" t="s">
        <v>5279</v>
      </c>
      <c r="C722" s="460" t="s">
        <v>5138</v>
      </c>
      <c r="D722" s="46"/>
      <c r="E722" s="460" t="s">
        <v>4170</v>
      </c>
      <c r="F722" s="464" t="s">
        <v>2340</v>
      </c>
      <c r="G722" s="464" t="s">
        <v>1610</v>
      </c>
      <c r="H722" s="455"/>
      <c r="I722" s="471">
        <v>1</v>
      </c>
    </row>
    <row r="723" spans="1:9" ht="24" x14ac:dyDescent="0.2">
      <c r="A723" s="522">
        <v>717</v>
      </c>
      <c r="B723" s="455" t="s">
        <v>5280</v>
      </c>
      <c r="C723" s="460" t="s">
        <v>5281</v>
      </c>
      <c r="D723" s="46"/>
      <c r="E723" s="463" t="s">
        <v>4277</v>
      </c>
      <c r="F723" s="464" t="s">
        <v>2342</v>
      </c>
      <c r="G723" s="464" t="s">
        <v>1610</v>
      </c>
      <c r="H723" s="455"/>
      <c r="I723" s="471">
        <v>1</v>
      </c>
    </row>
    <row r="724" spans="1:9" ht="24" x14ac:dyDescent="0.2">
      <c r="A724" s="522">
        <v>718</v>
      </c>
      <c r="B724" s="455" t="s">
        <v>5282</v>
      </c>
      <c r="C724" s="460" t="s">
        <v>5283</v>
      </c>
      <c r="D724" s="46"/>
      <c r="E724" s="463" t="s">
        <v>4170</v>
      </c>
      <c r="F724" s="464" t="s">
        <v>2342</v>
      </c>
      <c r="G724" s="464" t="s">
        <v>1610</v>
      </c>
      <c r="H724" s="455"/>
      <c r="I724" s="471">
        <v>1</v>
      </c>
    </row>
    <row r="725" spans="1:9" ht="24" x14ac:dyDescent="0.2">
      <c r="A725" s="522">
        <v>719</v>
      </c>
      <c r="B725" s="455" t="s">
        <v>5284</v>
      </c>
      <c r="C725" s="460" t="s">
        <v>5285</v>
      </c>
      <c r="D725" s="46"/>
      <c r="E725" s="460" t="s">
        <v>4295</v>
      </c>
      <c r="F725" s="464" t="s">
        <v>4161</v>
      </c>
      <c r="G725" s="464" t="s">
        <v>1610</v>
      </c>
      <c r="H725" s="455"/>
      <c r="I725" s="471">
        <v>1</v>
      </c>
    </row>
    <row r="726" spans="1:9" ht="24" x14ac:dyDescent="0.2">
      <c r="A726" s="522">
        <v>720</v>
      </c>
      <c r="B726" s="455" t="s">
        <v>5286</v>
      </c>
      <c r="C726" s="460" t="s">
        <v>5287</v>
      </c>
      <c r="D726" s="465">
        <v>40896</v>
      </c>
      <c r="E726" s="463" t="s">
        <v>4028</v>
      </c>
      <c r="F726" s="464" t="s">
        <v>2346</v>
      </c>
      <c r="G726" s="464" t="s">
        <v>1610</v>
      </c>
      <c r="H726" s="455"/>
      <c r="I726" s="471">
        <v>1</v>
      </c>
    </row>
    <row r="727" spans="1:9" ht="24" x14ac:dyDescent="0.2">
      <c r="A727" s="522">
        <v>721</v>
      </c>
      <c r="B727" s="455" t="s">
        <v>5288</v>
      </c>
      <c r="C727" s="460" t="s">
        <v>5116</v>
      </c>
      <c r="D727" s="46"/>
      <c r="E727" s="460" t="s">
        <v>5289</v>
      </c>
      <c r="F727" s="464" t="s">
        <v>2321</v>
      </c>
      <c r="G727" s="464" t="s">
        <v>1610</v>
      </c>
      <c r="H727" s="455"/>
      <c r="I727" s="471">
        <v>1</v>
      </c>
    </row>
    <row r="728" spans="1:9" ht="24" x14ac:dyDescent="0.2">
      <c r="A728" s="522">
        <v>722</v>
      </c>
      <c r="B728" s="455" t="s">
        <v>5290</v>
      </c>
      <c r="C728" s="460" t="s">
        <v>4871</v>
      </c>
      <c r="D728" s="465">
        <v>40768</v>
      </c>
      <c r="E728" s="463" t="s">
        <v>5291</v>
      </c>
      <c r="F728" s="464" t="s">
        <v>2352</v>
      </c>
      <c r="G728" s="464" t="s">
        <v>1610</v>
      </c>
      <c r="H728" s="455"/>
      <c r="I728" s="471">
        <v>5</v>
      </c>
    </row>
    <row r="729" spans="1:9" ht="36" x14ac:dyDescent="0.2">
      <c r="A729" s="522">
        <v>723</v>
      </c>
      <c r="B729" s="455" t="s">
        <v>5292</v>
      </c>
      <c r="C729" s="460" t="s">
        <v>5293</v>
      </c>
      <c r="D729" s="465">
        <v>40583</v>
      </c>
      <c r="E729" s="463" t="s">
        <v>5294</v>
      </c>
      <c r="F729" s="464" t="s">
        <v>2352</v>
      </c>
      <c r="G729" s="464" t="s">
        <v>1610</v>
      </c>
      <c r="H729" s="455"/>
      <c r="I729" s="471">
        <v>2</v>
      </c>
    </row>
    <row r="730" spans="1:9" ht="24" x14ac:dyDescent="0.2">
      <c r="A730" s="522">
        <v>724</v>
      </c>
      <c r="B730" s="455" t="s">
        <v>5295</v>
      </c>
      <c r="C730" s="460" t="s">
        <v>5296</v>
      </c>
      <c r="D730" s="465">
        <v>40817</v>
      </c>
      <c r="E730" s="463" t="s">
        <v>5297</v>
      </c>
      <c r="F730" s="464" t="s">
        <v>2352</v>
      </c>
      <c r="G730" s="464" t="s">
        <v>1610</v>
      </c>
      <c r="H730" s="455"/>
      <c r="I730" s="471">
        <v>10</v>
      </c>
    </row>
    <row r="731" spans="1:9" ht="24" x14ac:dyDescent="0.2">
      <c r="A731" s="522">
        <v>725</v>
      </c>
      <c r="B731" s="455" t="s">
        <v>5298</v>
      </c>
      <c r="C731" s="460" t="s">
        <v>3840</v>
      </c>
      <c r="D731" s="465">
        <v>41234</v>
      </c>
      <c r="E731" s="463" t="s">
        <v>5299</v>
      </c>
      <c r="F731" s="464" t="s">
        <v>2352</v>
      </c>
      <c r="G731" s="464" t="s">
        <v>1610</v>
      </c>
      <c r="H731" s="455"/>
      <c r="I731" s="471">
        <v>1</v>
      </c>
    </row>
    <row r="732" spans="1:9" ht="48" x14ac:dyDescent="0.2">
      <c r="A732" s="522">
        <v>726</v>
      </c>
      <c r="B732" s="455" t="s">
        <v>5300</v>
      </c>
      <c r="C732" s="460" t="s">
        <v>5138</v>
      </c>
      <c r="D732" s="465">
        <v>40926</v>
      </c>
      <c r="E732" s="460" t="s">
        <v>4158</v>
      </c>
      <c r="F732" s="464" t="s">
        <v>4175</v>
      </c>
      <c r="G732" s="464" t="s">
        <v>1610</v>
      </c>
      <c r="H732" s="464"/>
      <c r="I732" s="471">
        <v>1</v>
      </c>
    </row>
    <row r="733" spans="1:9" ht="24" x14ac:dyDescent="0.2">
      <c r="A733" s="522">
        <v>727</v>
      </c>
      <c r="B733" s="455" t="s">
        <v>5301</v>
      </c>
      <c r="C733" s="460" t="s">
        <v>5281</v>
      </c>
      <c r="D733" s="46"/>
      <c r="E733" s="463" t="s">
        <v>5302</v>
      </c>
      <c r="F733" s="464" t="s">
        <v>2321</v>
      </c>
      <c r="G733" s="464" t="s">
        <v>1610</v>
      </c>
      <c r="H733" s="455"/>
      <c r="I733" s="471">
        <v>1</v>
      </c>
    </row>
    <row r="734" spans="1:9" ht="24" x14ac:dyDescent="0.2">
      <c r="A734" s="522">
        <v>728</v>
      </c>
      <c r="B734" s="455" t="s">
        <v>5303</v>
      </c>
      <c r="C734" s="460" t="s">
        <v>5169</v>
      </c>
      <c r="D734" s="46"/>
      <c r="E734" s="463" t="s">
        <v>5304</v>
      </c>
      <c r="F734" s="464" t="s">
        <v>2321</v>
      </c>
      <c r="G734" s="464" t="s">
        <v>1610</v>
      </c>
      <c r="H734" s="455"/>
      <c r="I734" s="471">
        <v>1</v>
      </c>
    </row>
    <row r="735" spans="1:9" ht="24" x14ac:dyDescent="0.2">
      <c r="A735" s="522">
        <v>729</v>
      </c>
      <c r="B735" s="455" t="s">
        <v>5305</v>
      </c>
      <c r="C735" s="460" t="s">
        <v>4906</v>
      </c>
      <c r="D735" s="465">
        <v>40926</v>
      </c>
      <c r="E735" s="463" t="s">
        <v>5306</v>
      </c>
      <c r="F735" s="464" t="s">
        <v>2352</v>
      </c>
      <c r="G735" s="464" t="s">
        <v>1610</v>
      </c>
      <c r="H735" s="455"/>
      <c r="I735" s="471">
        <v>1</v>
      </c>
    </row>
    <row r="736" spans="1:9" ht="24" x14ac:dyDescent="0.2">
      <c r="A736" s="522">
        <v>730</v>
      </c>
      <c r="B736" s="455" t="s">
        <v>5307</v>
      </c>
      <c r="C736" s="460" t="s">
        <v>5096</v>
      </c>
      <c r="D736" s="465">
        <v>40925</v>
      </c>
      <c r="E736" s="463" t="s">
        <v>5308</v>
      </c>
      <c r="F736" s="464" t="s">
        <v>2352</v>
      </c>
      <c r="G736" s="464" t="s">
        <v>1610</v>
      </c>
      <c r="H736" s="455"/>
      <c r="I736" s="471">
        <v>3</v>
      </c>
    </row>
    <row r="737" spans="1:9" ht="60" x14ac:dyDescent="0.2">
      <c r="A737" s="522">
        <v>731</v>
      </c>
      <c r="B737" s="455" t="s">
        <v>5309</v>
      </c>
      <c r="C737" s="460" t="s">
        <v>5310</v>
      </c>
      <c r="D737" s="465">
        <v>41244</v>
      </c>
      <c r="E737" s="463" t="s">
        <v>5311</v>
      </c>
      <c r="F737" s="464" t="s">
        <v>3688</v>
      </c>
      <c r="G737" s="464" t="s">
        <v>1610</v>
      </c>
      <c r="H737" s="455"/>
      <c r="I737" s="471">
        <v>1</v>
      </c>
    </row>
    <row r="738" spans="1:9" ht="24" x14ac:dyDescent="0.2">
      <c r="A738" s="522">
        <v>732</v>
      </c>
      <c r="B738" s="455" t="s">
        <v>5312</v>
      </c>
      <c r="C738" s="460" t="s">
        <v>5138</v>
      </c>
      <c r="D738" s="465">
        <v>41244</v>
      </c>
      <c r="E738" s="460" t="s">
        <v>4921</v>
      </c>
      <c r="F738" s="464" t="s">
        <v>4161</v>
      </c>
      <c r="G738" s="464" t="s">
        <v>1610</v>
      </c>
      <c r="H738" s="455"/>
      <c r="I738" s="471">
        <v>1</v>
      </c>
    </row>
    <row r="739" spans="1:9" ht="24" x14ac:dyDescent="0.2">
      <c r="A739" s="522">
        <v>733</v>
      </c>
      <c r="B739" s="455" t="s">
        <v>5313</v>
      </c>
      <c r="C739" s="460" t="s">
        <v>4871</v>
      </c>
      <c r="D739" s="46"/>
      <c r="E739" s="463" t="s">
        <v>5314</v>
      </c>
      <c r="F739" s="464" t="s">
        <v>1433</v>
      </c>
      <c r="G739" s="464" t="s">
        <v>1610</v>
      </c>
      <c r="H739" s="455"/>
      <c r="I739" s="471">
        <v>1</v>
      </c>
    </row>
    <row r="740" spans="1:9" ht="24" x14ac:dyDescent="0.2">
      <c r="A740" s="522">
        <v>734</v>
      </c>
      <c r="B740" s="455" t="s">
        <v>5315</v>
      </c>
      <c r="C740" s="460" t="s">
        <v>4992</v>
      </c>
      <c r="D740" s="46"/>
      <c r="E740" s="460" t="s">
        <v>5316</v>
      </c>
      <c r="F740" s="464" t="s">
        <v>1433</v>
      </c>
      <c r="G740" s="464" t="s">
        <v>1610</v>
      </c>
      <c r="H740" s="455"/>
      <c r="I740" s="471">
        <v>1</v>
      </c>
    </row>
    <row r="741" spans="1:9" ht="24" x14ac:dyDescent="0.2">
      <c r="A741" s="522">
        <v>735</v>
      </c>
      <c r="B741" s="455" t="s">
        <v>5317</v>
      </c>
      <c r="C741" s="460" t="s">
        <v>5318</v>
      </c>
      <c r="D741" s="46"/>
      <c r="E741" s="463"/>
      <c r="F741" s="464" t="s">
        <v>740</v>
      </c>
      <c r="G741" s="464" t="s">
        <v>1610</v>
      </c>
      <c r="H741" s="455"/>
      <c r="I741" s="471">
        <v>1</v>
      </c>
    </row>
    <row r="742" spans="1:9" ht="60" x14ac:dyDescent="0.2">
      <c r="A742" s="522">
        <v>736</v>
      </c>
      <c r="B742" s="455" t="s">
        <v>5319</v>
      </c>
      <c r="C742" s="460" t="s">
        <v>5320</v>
      </c>
      <c r="D742" s="46"/>
      <c r="E742" s="463" t="s">
        <v>5321</v>
      </c>
      <c r="F742" s="464" t="s">
        <v>5180</v>
      </c>
      <c r="G742" s="464" t="s">
        <v>1610</v>
      </c>
      <c r="H742" s="455"/>
      <c r="I742" s="471">
        <v>1</v>
      </c>
    </row>
    <row r="743" spans="1:9" ht="60" x14ac:dyDescent="0.2">
      <c r="A743" s="522">
        <v>737</v>
      </c>
      <c r="B743" s="455" t="s">
        <v>5322</v>
      </c>
      <c r="C743" s="460" t="s">
        <v>5323</v>
      </c>
      <c r="D743" s="46"/>
      <c r="E743" s="463" t="s">
        <v>5324</v>
      </c>
      <c r="F743" s="464" t="s">
        <v>5180</v>
      </c>
      <c r="G743" s="464" t="s">
        <v>1610</v>
      </c>
      <c r="H743" s="455"/>
      <c r="I743" s="471">
        <v>1</v>
      </c>
    </row>
    <row r="744" spans="1:9" ht="60" x14ac:dyDescent="0.2">
      <c r="A744" s="522">
        <v>738</v>
      </c>
      <c r="B744" s="455" t="s">
        <v>5325</v>
      </c>
      <c r="C744" s="460" t="s">
        <v>5323</v>
      </c>
      <c r="D744" s="46"/>
      <c r="E744" s="463" t="s">
        <v>5326</v>
      </c>
      <c r="F744" s="464" t="s">
        <v>5180</v>
      </c>
      <c r="G744" s="464" t="s">
        <v>1610</v>
      </c>
      <c r="H744" s="455"/>
      <c r="I744" s="471">
        <v>1</v>
      </c>
    </row>
    <row r="745" spans="1:9" ht="48" x14ac:dyDescent="0.2">
      <c r="A745" s="522">
        <v>739</v>
      </c>
      <c r="B745" s="455" t="s">
        <v>5327</v>
      </c>
      <c r="C745" s="460" t="s">
        <v>5328</v>
      </c>
      <c r="D745" s="46"/>
      <c r="E745" s="463" t="s">
        <v>5329</v>
      </c>
      <c r="F745" s="464" t="s">
        <v>4175</v>
      </c>
      <c r="G745" s="464" t="s">
        <v>1610</v>
      </c>
      <c r="H745" s="455"/>
      <c r="I745" s="471">
        <v>1</v>
      </c>
    </row>
    <row r="746" spans="1:9" ht="24" x14ac:dyDescent="0.2">
      <c r="A746" s="522">
        <v>740</v>
      </c>
      <c r="B746" s="455" t="s">
        <v>5330</v>
      </c>
      <c r="C746" s="460" t="s">
        <v>5169</v>
      </c>
      <c r="D746" s="46"/>
      <c r="E746" s="463" t="s">
        <v>5331</v>
      </c>
      <c r="F746" s="464" t="s">
        <v>2321</v>
      </c>
      <c r="G746" s="464" t="s">
        <v>1610</v>
      </c>
      <c r="H746" s="455"/>
      <c r="I746" s="471">
        <v>1</v>
      </c>
    </row>
    <row r="747" spans="1:9" ht="24" x14ac:dyDescent="0.2">
      <c r="A747" s="522">
        <v>741</v>
      </c>
      <c r="B747" s="455" t="s">
        <v>5332</v>
      </c>
      <c r="C747" s="460" t="s">
        <v>5184</v>
      </c>
      <c r="D747" s="465">
        <v>41244</v>
      </c>
      <c r="E747" s="463" t="s">
        <v>5333</v>
      </c>
      <c r="F747" s="464" t="s">
        <v>2352</v>
      </c>
      <c r="G747" s="464" t="s">
        <v>1610</v>
      </c>
      <c r="H747" s="455"/>
      <c r="I747" s="471">
        <v>1</v>
      </c>
    </row>
    <row r="748" spans="1:9" ht="48" x14ac:dyDescent="0.2">
      <c r="A748" s="522">
        <v>742</v>
      </c>
      <c r="B748" s="455" t="s">
        <v>5334</v>
      </c>
      <c r="C748" s="460" t="s">
        <v>5169</v>
      </c>
      <c r="D748" s="465">
        <v>41244</v>
      </c>
      <c r="E748" s="463" t="s">
        <v>5335</v>
      </c>
      <c r="F748" s="464" t="s">
        <v>4175</v>
      </c>
      <c r="G748" s="464" t="s">
        <v>1610</v>
      </c>
      <c r="H748" s="455"/>
      <c r="I748" s="471">
        <v>1</v>
      </c>
    </row>
    <row r="749" spans="1:9" ht="24" x14ac:dyDescent="0.2">
      <c r="A749" s="522">
        <v>743</v>
      </c>
      <c r="B749" s="455" t="s">
        <v>5336</v>
      </c>
      <c r="C749" s="460" t="s">
        <v>4992</v>
      </c>
      <c r="D749" s="465">
        <v>41275</v>
      </c>
      <c r="E749" s="460"/>
      <c r="F749" s="464" t="s">
        <v>740</v>
      </c>
      <c r="G749" s="464" t="s">
        <v>1610</v>
      </c>
      <c r="H749" s="455"/>
      <c r="I749" s="471">
        <v>1</v>
      </c>
    </row>
    <row r="750" spans="1:9" ht="24" x14ac:dyDescent="0.2">
      <c r="A750" s="522">
        <v>744</v>
      </c>
      <c r="B750" s="455" t="s">
        <v>5337</v>
      </c>
      <c r="C750" s="460" t="s">
        <v>5169</v>
      </c>
      <c r="D750" s="46"/>
      <c r="E750" s="463"/>
      <c r="F750" s="464" t="s">
        <v>740</v>
      </c>
      <c r="G750" s="464" t="s">
        <v>1610</v>
      </c>
      <c r="H750" s="455"/>
      <c r="I750" s="471">
        <v>1</v>
      </c>
    </row>
    <row r="751" spans="1:9" ht="24" x14ac:dyDescent="0.2">
      <c r="A751" s="522">
        <v>745</v>
      </c>
      <c r="B751" s="455" t="s">
        <v>5338</v>
      </c>
      <c r="C751" s="460" t="s">
        <v>5339</v>
      </c>
      <c r="D751" s="46"/>
      <c r="E751" s="463" t="s">
        <v>5340</v>
      </c>
      <c r="F751" s="464" t="s">
        <v>740</v>
      </c>
      <c r="G751" s="464" t="s">
        <v>1610</v>
      </c>
      <c r="H751" s="455"/>
      <c r="I751" s="471">
        <v>2</v>
      </c>
    </row>
    <row r="752" spans="1:9" ht="24" x14ac:dyDescent="0.2">
      <c r="A752" s="522">
        <v>746</v>
      </c>
      <c r="B752" s="455" t="s">
        <v>5341</v>
      </c>
      <c r="C752" s="460" t="s">
        <v>5281</v>
      </c>
      <c r="D752" s="46"/>
      <c r="E752" s="463" t="s">
        <v>5342</v>
      </c>
      <c r="F752" s="464" t="s">
        <v>2321</v>
      </c>
      <c r="G752" s="464" t="s">
        <v>1610</v>
      </c>
      <c r="H752" s="455"/>
      <c r="I752" s="471">
        <v>1</v>
      </c>
    </row>
    <row r="753" spans="1:9" ht="24" x14ac:dyDescent="0.2">
      <c r="A753" s="522">
        <v>747</v>
      </c>
      <c r="B753" s="455" t="s">
        <v>5343</v>
      </c>
      <c r="C753" s="460" t="s">
        <v>4871</v>
      </c>
      <c r="D753" s="50">
        <v>2012</v>
      </c>
      <c r="E753" s="463" t="s">
        <v>5344</v>
      </c>
      <c r="F753" s="464" t="s">
        <v>2352</v>
      </c>
      <c r="G753" s="464" t="s">
        <v>1610</v>
      </c>
      <c r="H753" s="455"/>
      <c r="I753" s="471">
        <v>3</v>
      </c>
    </row>
    <row r="754" spans="1:9" ht="60" x14ac:dyDescent="0.2">
      <c r="A754" s="522">
        <v>748</v>
      </c>
      <c r="B754" s="455" t="s">
        <v>5345</v>
      </c>
      <c r="C754" s="460" t="s">
        <v>5346</v>
      </c>
      <c r="D754" s="50" t="s">
        <v>3968</v>
      </c>
      <c r="E754" s="463" t="s">
        <v>5347</v>
      </c>
      <c r="F754" s="464" t="s">
        <v>3688</v>
      </c>
      <c r="G754" s="464" t="s">
        <v>1610</v>
      </c>
      <c r="H754" s="455"/>
      <c r="I754" s="471">
        <v>1</v>
      </c>
    </row>
    <row r="755" spans="1:9" ht="60" x14ac:dyDescent="0.2">
      <c r="A755" s="522">
        <v>749</v>
      </c>
      <c r="B755" s="455" t="s">
        <v>5348</v>
      </c>
      <c r="C755" s="460" t="s">
        <v>5349</v>
      </c>
      <c r="D755" s="50" t="s">
        <v>3409</v>
      </c>
      <c r="E755" s="463" t="s">
        <v>5350</v>
      </c>
      <c r="F755" s="464" t="s">
        <v>3688</v>
      </c>
      <c r="G755" s="464" t="s">
        <v>1610</v>
      </c>
      <c r="H755" s="455"/>
      <c r="I755" s="471">
        <v>1</v>
      </c>
    </row>
    <row r="756" spans="1:9" ht="36" x14ac:dyDescent="0.2">
      <c r="A756" s="522">
        <v>750</v>
      </c>
      <c r="B756" s="455" t="s">
        <v>5351</v>
      </c>
      <c r="C756" s="460" t="s">
        <v>5352</v>
      </c>
      <c r="D756" s="50">
        <v>2012</v>
      </c>
      <c r="E756" s="460" t="s">
        <v>5353</v>
      </c>
      <c r="F756" s="464" t="s">
        <v>659</v>
      </c>
      <c r="G756" s="464" t="s">
        <v>1610</v>
      </c>
      <c r="H756" s="455"/>
      <c r="I756" s="471">
        <v>1</v>
      </c>
    </row>
    <row r="757" spans="1:9" ht="60" x14ac:dyDescent="0.2">
      <c r="A757" s="522">
        <v>751</v>
      </c>
      <c r="B757" s="455" t="s">
        <v>5354</v>
      </c>
      <c r="C757" s="460" t="s">
        <v>5355</v>
      </c>
      <c r="D757" s="46" t="s">
        <v>3463</v>
      </c>
      <c r="E757" s="460" t="s">
        <v>5356</v>
      </c>
      <c r="F757" s="464" t="s">
        <v>659</v>
      </c>
      <c r="G757" s="464" t="s">
        <v>1610</v>
      </c>
      <c r="H757" s="455"/>
      <c r="I757" s="471">
        <v>1</v>
      </c>
    </row>
    <row r="758" spans="1:9" ht="60" x14ac:dyDescent="0.2">
      <c r="A758" s="522">
        <v>752</v>
      </c>
      <c r="B758" s="455" t="s">
        <v>5357</v>
      </c>
      <c r="C758" s="460" t="s">
        <v>4871</v>
      </c>
      <c r="D758" s="46" t="s">
        <v>3463</v>
      </c>
      <c r="E758" s="463" t="s">
        <v>5358</v>
      </c>
      <c r="F758" s="464" t="s">
        <v>3688</v>
      </c>
      <c r="G758" s="464" t="s">
        <v>1610</v>
      </c>
      <c r="H758" s="455"/>
      <c r="I758" s="471">
        <v>1</v>
      </c>
    </row>
    <row r="759" spans="1:9" ht="36" x14ac:dyDescent="0.2">
      <c r="A759" s="522">
        <v>753</v>
      </c>
      <c r="B759" s="455" t="s">
        <v>5359</v>
      </c>
      <c r="C759" s="460" t="s">
        <v>5281</v>
      </c>
      <c r="D759" s="50" t="s">
        <v>3463</v>
      </c>
      <c r="E759" s="463" t="s">
        <v>5360</v>
      </c>
      <c r="F759" s="464" t="s">
        <v>2575</v>
      </c>
      <c r="G759" s="464" t="s">
        <v>1610</v>
      </c>
      <c r="H759" s="455"/>
      <c r="I759" s="471">
        <v>1</v>
      </c>
    </row>
    <row r="760" spans="1:9" ht="24" x14ac:dyDescent="0.2">
      <c r="A760" s="522">
        <v>754</v>
      </c>
      <c r="B760" s="455" t="s">
        <v>5361</v>
      </c>
      <c r="C760" s="460" t="s">
        <v>5362</v>
      </c>
      <c r="D760" s="465"/>
      <c r="E760" s="463"/>
      <c r="F760" s="464" t="s">
        <v>962</v>
      </c>
      <c r="G760" s="464" t="s">
        <v>797</v>
      </c>
      <c r="H760" s="455"/>
      <c r="I760" s="471">
        <v>1</v>
      </c>
    </row>
    <row r="761" spans="1:9" ht="24" x14ac:dyDescent="0.2">
      <c r="A761" s="522">
        <v>755</v>
      </c>
      <c r="B761" s="455" t="s">
        <v>5363</v>
      </c>
      <c r="C761" s="460" t="s">
        <v>5364</v>
      </c>
      <c r="D761" s="46"/>
      <c r="E761" s="460" t="s">
        <v>5365</v>
      </c>
      <c r="F761" s="464" t="s">
        <v>1433</v>
      </c>
      <c r="G761" s="464" t="s">
        <v>1610</v>
      </c>
      <c r="H761" s="455"/>
      <c r="I761" s="471">
        <v>1</v>
      </c>
    </row>
    <row r="762" spans="1:9" ht="24" x14ac:dyDescent="0.2">
      <c r="A762" s="522">
        <v>756</v>
      </c>
      <c r="B762" s="455" t="s">
        <v>5366</v>
      </c>
      <c r="C762" s="460" t="s">
        <v>5281</v>
      </c>
      <c r="D762" s="465">
        <v>41275</v>
      </c>
      <c r="E762" s="463" t="s">
        <v>5367</v>
      </c>
      <c r="F762" s="464" t="s">
        <v>2352</v>
      </c>
      <c r="G762" s="464" t="s">
        <v>1610</v>
      </c>
      <c r="H762" s="455"/>
      <c r="I762" s="471">
        <v>1</v>
      </c>
    </row>
    <row r="763" spans="1:9" ht="36" x14ac:dyDescent="0.2">
      <c r="A763" s="522">
        <v>757</v>
      </c>
      <c r="B763" s="455" t="s">
        <v>5368</v>
      </c>
      <c r="C763" s="460" t="s">
        <v>4871</v>
      </c>
      <c r="D763" s="465">
        <v>41333</v>
      </c>
      <c r="E763" s="463" t="s">
        <v>5369</v>
      </c>
      <c r="F763" s="464" t="s">
        <v>3559</v>
      </c>
      <c r="G763" s="464" t="s">
        <v>1610</v>
      </c>
      <c r="H763" s="455"/>
      <c r="I763" s="471">
        <v>1</v>
      </c>
    </row>
    <row r="764" spans="1:9" ht="36" x14ac:dyDescent="0.2">
      <c r="A764" s="522">
        <v>758</v>
      </c>
      <c r="B764" s="455" t="s">
        <v>5370</v>
      </c>
      <c r="C764" s="460" t="s">
        <v>5371</v>
      </c>
      <c r="D764" s="465">
        <v>41365</v>
      </c>
      <c r="E764" s="463" t="s">
        <v>5372</v>
      </c>
      <c r="F764" s="464" t="s">
        <v>3559</v>
      </c>
      <c r="G764" s="464" t="s">
        <v>1610</v>
      </c>
      <c r="H764" s="455"/>
      <c r="I764" s="471">
        <v>1</v>
      </c>
    </row>
    <row r="765" spans="1:9" ht="36" x14ac:dyDescent="0.2">
      <c r="A765" s="522">
        <v>759</v>
      </c>
      <c r="B765" s="455" t="s">
        <v>5373</v>
      </c>
      <c r="C765" s="460" t="s">
        <v>4871</v>
      </c>
      <c r="D765" s="465">
        <v>41347</v>
      </c>
      <c r="E765" s="463" t="s">
        <v>5374</v>
      </c>
      <c r="F765" s="464" t="s">
        <v>3559</v>
      </c>
      <c r="G765" s="464" t="s">
        <v>1610</v>
      </c>
      <c r="H765" s="455"/>
      <c r="I765" s="471">
        <v>1</v>
      </c>
    </row>
    <row r="766" spans="1:9" ht="24" x14ac:dyDescent="0.2">
      <c r="A766" s="522">
        <v>760</v>
      </c>
      <c r="B766" s="455" t="s">
        <v>5375</v>
      </c>
      <c r="C766" s="460" t="s">
        <v>5376</v>
      </c>
      <c r="D766" s="465">
        <v>41333</v>
      </c>
      <c r="E766" s="460" t="s">
        <v>5377</v>
      </c>
      <c r="F766" s="464" t="s">
        <v>2352</v>
      </c>
      <c r="G766" s="464" t="s">
        <v>1610</v>
      </c>
      <c r="H766" s="455"/>
      <c r="I766" s="471">
        <v>5</v>
      </c>
    </row>
    <row r="767" spans="1:9" ht="24" x14ac:dyDescent="0.2">
      <c r="A767" s="522">
        <v>761</v>
      </c>
      <c r="B767" s="455" t="s">
        <v>5378</v>
      </c>
      <c r="C767" s="460" t="s">
        <v>5376</v>
      </c>
      <c r="D767" s="465">
        <v>41365</v>
      </c>
      <c r="E767" s="460" t="s">
        <v>5379</v>
      </c>
      <c r="F767" s="464" t="s">
        <v>2346</v>
      </c>
      <c r="G767" s="464" t="s">
        <v>1610</v>
      </c>
      <c r="H767" s="455"/>
      <c r="I767" s="471">
        <v>5</v>
      </c>
    </row>
    <row r="768" spans="1:9" ht="24" x14ac:dyDescent="0.2">
      <c r="A768" s="522">
        <v>762</v>
      </c>
      <c r="B768" s="455" t="s">
        <v>5380</v>
      </c>
      <c r="C768" s="460" t="s">
        <v>5381</v>
      </c>
      <c r="D768" s="465">
        <v>41347</v>
      </c>
      <c r="E768" s="460" t="s">
        <v>5382</v>
      </c>
      <c r="F768" s="464" t="s">
        <v>2321</v>
      </c>
      <c r="G768" s="464" t="s">
        <v>1610</v>
      </c>
      <c r="H768" s="455"/>
      <c r="I768" s="471">
        <v>5</v>
      </c>
    </row>
    <row r="769" spans="1:9" ht="48" customHeight="1" x14ac:dyDescent="0.2">
      <c r="A769" s="522">
        <v>763</v>
      </c>
      <c r="B769" s="455" t="s">
        <v>5383</v>
      </c>
      <c r="C769" s="460" t="s">
        <v>5281</v>
      </c>
      <c r="D769" s="465">
        <v>41809</v>
      </c>
      <c r="E769" s="463" t="s">
        <v>5384</v>
      </c>
      <c r="F769" s="464" t="s">
        <v>2321</v>
      </c>
      <c r="G769" s="464" t="s">
        <v>1610</v>
      </c>
      <c r="H769" s="455"/>
      <c r="I769" s="471">
        <v>1</v>
      </c>
    </row>
    <row r="770" spans="1:9" ht="48" x14ac:dyDescent="0.2">
      <c r="A770" s="522">
        <v>764</v>
      </c>
      <c r="B770" s="455" t="s">
        <v>5385</v>
      </c>
      <c r="C770" s="460" t="s">
        <v>5281</v>
      </c>
      <c r="D770" s="46"/>
      <c r="E770" s="463" t="s">
        <v>5386</v>
      </c>
      <c r="F770" s="464" t="s">
        <v>4175</v>
      </c>
      <c r="G770" s="464" t="s">
        <v>1610</v>
      </c>
      <c r="H770" s="455"/>
      <c r="I770" s="471">
        <v>1</v>
      </c>
    </row>
    <row r="771" spans="1:9" ht="24" x14ac:dyDescent="0.2">
      <c r="A771" s="522">
        <v>765</v>
      </c>
      <c r="B771" s="455" t="s">
        <v>5387</v>
      </c>
      <c r="C771" s="460" t="s">
        <v>5388</v>
      </c>
      <c r="D771" s="46"/>
      <c r="E771" s="463" t="s">
        <v>5389</v>
      </c>
      <c r="F771" s="464" t="s">
        <v>2321</v>
      </c>
      <c r="G771" s="464" t="s">
        <v>1610</v>
      </c>
      <c r="H771" s="455"/>
      <c r="I771" s="471">
        <v>5</v>
      </c>
    </row>
    <row r="772" spans="1:9" ht="24" x14ac:dyDescent="0.2">
      <c r="A772" s="522">
        <v>766</v>
      </c>
      <c r="B772" s="455" t="s">
        <v>5390</v>
      </c>
      <c r="C772" s="460" t="s">
        <v>5391</v>
      </c>
      <c r="D772" s="46"/>
      <c r="E772" s="463" t="s">
        <v>5392</v>
      </c>
      <c r="F772" s="464" t="s">
        <v>2321</v>
      </c>
      <c r="G772" s="464" t="s">
        <v>1610</v>
      </c>
      <c r="H772" s="455"/>
      <c r="I772" s="471">
        <v>2</v>
      </c>
    </row>
    <row r="773" spans="1:9" ht="24" x14ac:dyDescent="0.2">
      <c r="A773" s="522">
        <v>767</v>
      </c>
      <c r="B773" s="455" t="s">
        <v>5393</v>
      </c>
      <c r="C773" s="460" t="s">
        <v>5281</v>
      </c>
      <c r="D773" s="46"/>
      <c r="E773" s="463" t="s">
        <v>5394</v>
      </c>
      <c r="F773" s="464" t="s">
        <v>2321</v>
      </c>
      <c r="G773" s="464" t="s">
        <v>1610</v>
      </c>
      <c r="H773" s="455"/>
      <c r="I773" s="471">
        <v>1</v>
      </c>
    </row>
    <row r="774" spans="1:9" ht="24" x14ac:dyDescent="0.2">
      <c r="A774" s="522">
        <v>768</v>
      </c>
      <c r="B774" s="455" t="s">
        <v>5395</v>
      </c>
      <c r="C774" s="460" t="s">
        <v>5281</v>
      </c>
      <c r="D774" s="46"/>
      <c r="E774" s="463" t="s">
        <v>5396</v>
      </c>
      <c r="F774" s="464" t="s">
        <v>2346</v>
      </c>
      <c r="G774" s="464" t="s">
        <v>1610</v>
      </c>
      <c r="H774" s="455"/>
      <c r="I774" s="471">
        <v>1</v>
      </c>
    </row>
    <row r="775" spans="1:9" ht="24" x14ac:dyDescent="0.2">
      <c r="A775" s="522">
        <v>769</v>
      </c>
      <c r="B775" s="455" t="s">
        <v>5397</v>
      </c>
      <c r="C775" s="460" t="s">
        <v>5398</v>
      </c>
      <c r="D775" s="465">
        <v>41365</v>
      </c>
      <c r="E775" s="460" t="s">
        <v>5399</v>
      </c>
      <c r="F775" s="464" t="s">
        <v>2352</v>
      </c>
      <c r="G775" s="464" t="s">
        <v>1610</v>
      </c>
      <c r="H775" s="455"/>
      <c r="I775" s="471">
        <v>1</v>
      </c>
    </row>
    <row r="776" spans="1:9" ht="36" x14ac:dyDescent="0.2">
      <c r="A776" s="522">
        <v>770</v>
      </c>
      <c r="B776" s="455" t="s">
        <v>5400</v>
      </c>
      <c r="C776" s="460" t="s">
        <v>5281</v>
      </c>
      <c r="D776" s="465">
        <v>41347</v>
      </c>
      <c r="E776" s="463" t="s">
        <v>5401</v>
      </c>
      <c r="F776" s="464" t="s">
        <v>2346</v>
      </c>
      <c r="G776" s="464" t="s">
        <v>1610</v>
      </c>
      <c r="H776" s="455"/>
      <c r="I776" s="471">
        <v>14</v>
      </c>
    </row>
    <row r="777" spans="1:9" ht="24" x14ac:dyDescent="0.2">
      <c r="A777" s="522">
        <v>771</v>
      </c>
      <c r="B777" s="455" t="s">
        <v>5402</v>
      </c>
      <c r="C777" s="460" t="s">
        <v>5403</v>
      </c>
      <c r="D777" s="465">
        <v>41375</v>
      </c>
      <c r="E777" s="463" t="s">
        <v>5404</v>
      </c>
      <c r="F777" s="464" t="s">
        <v>2346</v>
      </c>
      <c r="G777" s="464" t="s">
        <v>1610</v>
      </c>
      <c r="H777" s="455"/>
      <c r="I777" s="471">
        <v>1</v>
      </c>
    </row>
    <row r="778" spans="1:9" ht="252" x14ac:dyDescent="0.2">
      <c r="A778" s="522">
        <v>772</v>
      </c>
      <c r="B778" s="455" t="s">
        <v>5405</v>
      </c>
      <c r="C778" s="552" t="s">
        <v>5406</v>
      </c>
      <c r="D778" s="50"/>
      <c r="E778" s="460" t="s">
        <v>5407</v>
      </c>
      <c r="F778" s="464" t="s">
        <v>3688</v>
      </c>
      <c r="G778" s="464" t="s">
        <v>1610</v>
      </c>
      <c r="H778" s="455"/>
      <c r="I778" s="471">
        <v>1</v>
      </c>
    </row>
    <row r="779" spans="1:9" ht="156" x14ac:dyDescent="0.2">
      <c r="A779" s="522">
        <v>773</v>
      </c>
      <c r="B779" s="455" t="s">
        <v>5408</v>
      </c>
      <c r="C779" s="460" t="s">
        <v>5409</v>
      </c>
      <c r="D779" s="50"/>
      <c r="E779" s="463" t="s">
        <v>5410</v>
      </c>
      <c r="F779" s="464" t="s">
        <v>3688</v>
      </c>
      <c r="G779" s="464" t="s">
        <v>1610</v>
      </c>
      <c r="H779" s="455"/>
      <c r="I779" s="471">
        <v>1</v>
      </c>
    </row>
    <row r="780" spans="1:9" ht="24" x14ac:dyDescent="0.2">
      <c r="A780" s="522">
        <v>774</v>
      </c>
      <c r="B780" s="455" t="s">
        <v>5411</v>
      </c>
      <c r="C780" s="460" t="s">
        <v>5412</v>
      </c>
      <c r="D780" s="465">
        <v>41347</v>
      </c>
      <c r="E780" s="460" t="s">
        <v>5413</v>
      </c>
      <c r="F780" s="464" t="s">
        <v>2352</v>
      </c>
      <c r="G780" s="464" t="s">
        <v>1610</v>
      </c>
      <c r="H780" s="455"/>
      <c r="I780" s="471">
        <v>1</v>
      </c>
    </row>
    <row r="781" spans="1:9" ht="240" x14ac:dyDescent="0.2">
      <c r="A781" s="522">
        <v>775</v>
      </c>
      <c r="B781" s="455" t="s">
        <v>5414</v>
      </c>
      <c r="C781" s="460" t="s">
        <v>5138</v>
      </c>
      <c r="D781" s="46"/>
      <c r="E781" s="460" t="s">
        <v>5415</v>
      </c>
      <c r="F781" s="464" t="s">
        <v>1433</v>
      </c>
      <c r="G781" s="464" t="s">
        <v>1610</v>
      </c>
      <c r="H781" s="455"/>
      <c r="I781" s="471">
        <v>1</v>
      </c>
    </row>
    <row r="782" spans="1:9" ht="240" x14ac:dyDescent="0.2">
      <c r="A782" s="522">
        <v>776</v>
      </c>
      <c r="B782" s="455" t="s">
        <v>5416</v>
      </c>
      <c r="C782" s="476" t="s">
        <v>5138</v>
      </c>
      <c r="D782" s="224"/>
      <c r="E782" s="460" t="s">
        <v>5417</v>
      </c>
      <c r="F782" s="480" t="s">
        <v>1433</v>
      </c>
      <c r="G782" s="464" t="s">
        <v>1610</v>
      </c>
      <c r="H782" s="455"/>
      <c r="I782" s="471">
        <v>1</v>
      </c>
    </row>
    <row r="783" spans="1:9" ht="48" x14ac:dyDescent="0.2">
      <c r="A783" s="522">
        <v>777</v>
      </c>
      <c r="B783" s="455" t="s">
        <v>5418</v>
      </c>
      <c r="C783" s="460" t="s">
        <v>5419</v>
      </c>
      <c r="D783" s="46"/>
      <c r="E783" s="463" t="s">
        <v>5420</v>
      </c>
      <c r="F783" s="464" t="s">
        <v>2321</v>
      </c>
      <c r="G783" s="464" t="s">
        <v>1610</v>
      </c>
      <c r="H783" s="455"/>
      <c r="I783" s="471">
        <v>1</v>
      </c>
    </row>
    <row r="784" spans="1:9" ht="24" x14ac:dyDescent="0.2">
      <c r="A784" s="522">
        <v>778</v>
      </c>
      <c r="B784" s="455" t="s">
        <v>5421</v>
      </c>
      <c r="C784" s="460" t="s">
        <v>5138</v>
      </c>
      <c r="D784" s="46"/>
      <c r="E784" s="460" t="s">
        <v>5422</v>
      </c>
      <c r="F784" s="464" t="s">
        <v>2321</v>
      </c>
      <c r="G784" s="464" t="s">
        <v>1610</v>
      </c>
      <c r="H784" s="455"/>
      <c r="I784" s="471">
        <v>1</v>
      </c>
    </row>
    <row r="785" spans="1:9" ht="48" x14ac:dyDescent="0.2">
      <c r="A785" s="522">
        <v>779</v>
      </c>
      <c r="B785" s="455" t="s">
        <v>5423</v>
      </c>
      <c r="C785" s="460" t="s">
        <v>5424</v>
      </c>
      <c r="D785" s="46"/>
      <c r="E785" s="463" t="s">
        <v>5425</v>
      </c>
      <c r="F785" s="464" t="s">
        <v>2321</v>
      </c>
      <c r="G785" s="464" t="s">
        <v>1610</v>
      </c>
      <c r="H785" s="455"/>
      <c r="I785" s="471">
        <v>1</v>
      </c>
    </row>
    <row r="786" spans="1:9" ht="24" x14ac:dyDescent="0.2">
      <c r="A786" s="522">
        <v>780</v>
      </c>
      <c r="B786" s="455" t="s">
        <v>5426</v>
      </c>
      <c r="C786" s="460" t="s">
        <v>4168</v>
      </c>
      <c r="D786" s="46"/>
      <c r="E786" s="463" t="s">
        <v>4339</v>
      </c>
      <c r="F786" s="464" t="s">
        <v>2321</v>
      </c>
      <c r="G786" s="464" t="s">
        <v>1610</v>
      </c>
      <c r="H786" s="455"/>
      <c r="I786" s="471">
        <v>1</v>
      </c>
    </row>
    <row r="787" spans="1:9" ht="24" x14ac:dyDescent="0.2">
      <c r="A787" s="522">
        <v>781</v>
      </c>
      <c r="B787" s="455" t="s">
        <v>5427</v>
      </c>
      <c r="C787" s="460" t="s">
        <v>4168</v>
      </c>
      <c r="D787" s="46"/>
      <c r="E787" s="463" t="s">
        <v>5428</v>
      </c>
      <c r="F787" s="464" t="s">
        <v>2321</v>
      </c>
      <c r="G787" s="464" t="s">
        <v>1610</v>
      </c>
      <c r="H787" s="455"/>
      <c r="I787" s="471">
        <v>1</v>
      </c>
    </row>
    <row r="788" spans="1:9" ht="24" x14ac:dyDescent="0.2">
      <c r="A788" s="522">
        <v>782</v>
      </c>
      <c r="B788" s="455" t="s">
        <v>5429</v>
      </c>
      <c r="C788" s="460" t="s">
        <v>5116</v>
      </c>
      <c r="D788" s="46"/>
      <c r="E788" s="460" t="s">
        <v>5430</v>
      </c>
      <c r="F788" s="464" t="s">
        <v>2340</v>
      </c>
      <c r="G788" s="464" t="s">
        <v>1610</v>
      </c>
      <c r="H788" s="455"/>
      <c r="I788" s="471">
        <v>1</v>
      </c>
    </row>
    <row r="789" spans="1:9" ht="228" x14ac:dyDescent="0.2">
      <c r="A789" s="522">
        <v>783</v>
      </c>
      <c r="B789" s="455" t="s">
        <v>5431</v>
      </c>
      <c r="C789" s="478" t="s">
        <v>5432</v>
      </c>
      <c r="D789" s="195"/>
      <c r="E789" s="460" t="s">
        <v>5433</v>
      </c>
      <c r="F789" s="464" t="s">
        <v>2321</v>
      </c>
      <c r="G789" s="464" t="s">
        <v>1610</v>
      </c>
      <c r="H789" s="455"/>
      <c r="I789" s="471">
        <v>1</v>
      </c>
    </row>
    <row r="790" spans="1:9" ht="240" x14ac:dyDescent="0.2">
      <c r="A790" s="522">
        <v>784</v>
      </c>
      <c r="B790" s="455" t="s">
        <v>5434</v>
      </c>
      <c r="C790" s="478" t="s">
        <v>5432</v>
      </c>
      <c r="D790" s="465">
        <v>41809</v>
      </c>
      <c r="E790" s="460" t="s">
        <v>5435</v>
      </c>
      <c r="F790" s="464" t="s">
        <v>2346</v>
      </c>
      <c r="G790" s="464" t="s">
        <v>1610</v>
      </c>
      <c r="H790" s="455"/>
      <c r="I790" s="471">
        <v>1</v>
      </c>
    </row>
    <row r="791" spans="1:9" ht="240" x14ac:dyDescent="0.2">
      <c r="A791" s="522">
        <v>785</v>
      </c>
      <c r="B791" s="455" t="s">
        <v>5436</v>
      </c>
      <c r="C791" s="460" t="s">
        <v>5432</v>
      </c>
      <c r="D791" s="465">
        <v>41809</v>
      </c>
      <c r="E791" s="460" t="s">
        <v>5437</v>
      </c>
      <c r="F791" s="464" t="s">
        <v>2352</v>
      </c>
      <c r="G791" s="464" t="s">
        <v>1610</v>
      </c>
      <c r="H791" s="455"/>
      <c r="I791" s="471">
        <v>1</v>
      </c>
    </row>
    <row r="792" spans="1:9" ht="60" x14ac:dyDescent="0.2">
      <c r="A792" s="522">
        <v>786</v>
      </c>
      <c r="B792" s="455" t="s">
        <v>5438</v>
      </c>
      <c r="C792" s="460" t="s">
        <v>5439</v>
      </c>
      <c r="D792" s="46"/>
      <c r="E792" s="463" t="s">
        <v>5440</v>
      </c>
      <c r="F792" s="464" t="s">
        <v>2321</v>
      </c>
      <c r="G792" s="464" t="s">
        <v>1610</v>
      </c>
      <c r="H792" s="455"/>
      <c r="I792" s="471">
        <v>10</v>
      </c>
    </row>
    <row r="793" spans="1:9" ht="240" x14ac:dyDescent="0.2">
      <c r="A793" s="522">
        <v>787</v>
      </c>
      <c r="B793" s="455" t="s">
        <v>5441</v>
      </c>
      <c r="C793" s="460" t="s">
        <v>5442</v>
      </c>
      <c r="D793" s="465">
        <v>41638</v>
      </c>
      <c r="E793" s="460" t="s">
        <v>5443</v>
      </c>
      <c r="F793" s="464" t="s">
        <v>2352</v>
      </c>
      <c r="G793" s="464" t="s">
        <v>1610</v>
      </c>
      <c r="H793" s="455"/>
      <c r="I793" s="471">
        <v>5</v>
      </c>
    </row>
    <row r="794" spans="1:9" ht="24" x14ac:dyDescent="0.2">
      <c r="A794" s="522">
        <v>788</v>
      </c>
      <c r="B794" s="455" t="s">
        <v>5444</v>
      </c>
      <c r="C794" s="460" t="s">
        <v>5445</v>
      </c>
      <c r="D794" s="465">
        <v>41631</v>
      </c>
      <c r="E794" s="44" t="s">
        <v>5446</v>
      </c>
      <c r="F794" s="464" t="s">
        <v>2352</v>
      </c>
      <c r="G794" s="464" t="s">
        <v>1610</v>
      </c>
      <c r="H794" s="455"/>
      <c r="I794" s="471">
        <v>1</v>
      </c>
    </row>
    <row r="795" spans="1:9" ht="24" x14ac:dyDescent="0.2">
      <c r="A795" s="522">
        <v>789</v>
      </c>
      <c r="B795" s="455" t="s">
        <v>5447</v>
      </c>
      <c r="C795" s="460" t="s">
        <v>5448</v>
      </c>
      <c r="D795" s="465">
        <v>41900</v>
      </c>
      <c r="E795" s="463" t="s">
        <v>5449</v>
      </c>
      <c r="F795" s="464" t="s">
        <v>2342</v>
      </c>
      <c r="G795" s="464" t="s">
        <v>1610</v>
      </c>
      <c r="H795" s="455"/>
      <c r="I795" s="471">
        <v>1</v>
      </c>
    </row>
    <row r="796" spans="1:9" ht="24" x14ac:dyDescent="0.2">
      <c r="A796" s="522">
        <v>790</v>
      </c>
      <c r="B796" s="455" t="s">
        <v>5450</v>
      </c>
      <c r="C796" s="460" t="s">
        <v>5451</v>
      </c>
      <c r="D796" s="542">
        <v>41900</v>
      </c>
      <c r="E796" s="44" t="s">
        <v>5452</v>
      </c>
      <c r="F796" s="464" t="s">
        <v>2342</v>
      </c>
      <c r="G796" s="464" t="s">
        <v>1610</v>
      </c>
      <c r="H796" s="455"/>
      <c r="I796" s="471">
        <v>1</v>
      </c>
    </row>
    <row r="797" spans="1:9" ht="96" x14ac:dyDescent="0.2">
      <c r="A797" s="522">
        <v>791</v>
      </c>
      <c r="B797" s="455" t="s">
        <v>5453</v>
      </c>
      <c r="C797" s="460" t="s">
        <v>5138</v>
      </c>
      <c r="D797" s="46"/>
      <c r="E797" s="460" t="s">
        <v>5454</v>
      </c>
      <c r="F797" s="464" t="s">
        <v>4175</v>
      </c>
      <c r="G797" s="464" t="s">
        <v>1610</v>
      </c>
      <c r="H797" s="455"/>
      <c r="I797" s="471">
        <v>1</v>
      </c>
    </row>
    <row r="798" spans="1:9" ht="24" x14ac:dyDescent="0.2">
      <c r="A798" s="522">
        <v>792</v>
      </c>
      <c r="B798" s="455" t="s">
        <v>5455</v>
      </c>
      <c r="C798" s="460" t="s">
        <v>5456</v>
      </c>
      <c r="D798" s="465">
        <v>41562</v>
      </c>
      <c r="E798" s="463" t="s">
        <v>5457</v>
      </c>
      <c r="F798" s="464" t="s">
        <v>2346</v>
      </c>
      <c r="G798" s="464" t="s">
        <v>1610</v>
      </c>
      <c r="H798" s="455"/>
      <c r="I798" s="471">
        <v>1</v>
      </c>
    </row>
    <row r="799" spans="1:9" ht="36" x14ac:dyDescent="0.2">
      <c r="A799" s="522">
        <v>793</v>
      </c>
      <c r="B799" s="455" t="s">
        <v>5458</v>
      </c>
      <c r="C799" s="466" t="s">
        <v>5459</v>
      </c>
      <c r="D799" s="357">
        <v>2013</v>
      </c>
      <c r="E799" s="463" t="s">
        <v>5460</v>
      </c>
      <c r="F799" s="464" t="s">
        <v>740</v>
      </c>
      <c r="G799" s="464" t="s">
        <v>1610</v>
      </c>
      <c r="H799" s="455"/>
      <c r="I799" s="471">
        <v>1</v>
      </c>
    </row>
    <row r="800" spans="1:9" ht="48" x14ac:dyDescent="0.2">
      <c r="A800" s="522">
        <v>794</v>
      </c>
      <c r="B800" s="455" t="s">
        <v>5461</v>
      </c>
      <c r="C800" s="460" t="s">
        <v>5462</v>
      </c>
      <c r="D800" s="46"/>
      <c r="E800" s="463" t="s">
        <v>5463</v>
      </c>
      <c r="F800" s="464" t="s">
        <v>4175</v>
      </c>
      <c r="G800" s="464" t="s">
        <v>1610</v>
      </c>
      <c r="H800" s="455"/>
      <c r="I800" s="471">
        <v>1</v>
      </c>
    </row>
    <row r="801" spans="1:9" ht="60" x14ac:dyDescent="0.2">
      <c r="A801" s="522">
        <v>795</v>
      </c>
      <c r="B801" s="455" t="s">
        <v>5464</v>
      </c>
      <c r="C801" s="460" t="s">
        <v>5465</v>
      </c>
      <c r="D801" s="46"/>
      <c r="E801" s="463" t="s">
        <v>5466</v>
      </c>
      <c r="F801" s="464" t="s">
        <v>2338</v>
      </c>
      <c r="G801" s="464" t="s">
        <v>1610</v>
      </c>
      <c r="H801" s="455"/>
      <c r="I801" s="471">
        <v>1</v>
      </c>
    </row>
    <row r="802" spans="1:9" ht="24" x14ac:dyDescent="0.2">
      <c r="A802" s="522">
        <v>796</v>
      </c>
      <c r="B802" s="455" t="s">
        <v>5467</v>
      </c>
      <c r="C802" s="86" t="s">
        <v>5468</v>
      </c>
      <c r="D802" s="224"/>
      <c r="E802" s="479" t="s">
        <v>5469</v>
      </c>
      <c r="F802" s="464" t="s">
        <v>2338</v>
      </c>
      <c r="G802" s="464" t="s">
        <v>1610</v>
      </c>
      <c r="H802" s="455"/>
      <c r="I802" s="471">
        <v>1</v>
      </c>
    </row>
    <row r="803" spans="1:9" ht="24" x14ac:dyDescent="0.2">
      <c r="A803" s="522">
        <v>797</v>
      </c>
      <c r="B803" s="455" t="s">
        <v>5470</v>
      </c>
      <c r="C803" s="460" t="s">
        <v>5471</v>
      </c>
      <c r="D803" s="46"/>
      <c r="E803" s="463" t="s">
        <v>5472</v>
      </c>
      <c r="F803" s="464" t="s">
        <v>4161</v>
      </c>
      <c r="G803" s="464" t="s">
        <v>1610</v>
      </c>
      <c r="H803" s="455"/>
      <c r="I803" s="471">
        <v>1</v>
      </c>
    </row>
    <row r="804" spans="1:9" ht="48" customHeight="1" x14ac:dyDescent="0.2">
      <c r="A804" s="522">
        <v>798</v>
      </c>
      <c r="B804" s="455" t="s">
        <v>5473</v>
      </c>
      <c r="C804" s="460" t="s">
        <v>4871</v>
      </c>
      <c r="D804" s="551"/>
      <c r="E804" s="479" t="s">
        <v>5474</v>
      </c>
      <c r="F804" s="482" t="s">
        <v>1361</v>
      </c>
      <c r="G804" s="464" t="s">
        <v>1610</v>
      </c>
      <c r="H804" s="455"/>
      <c r="I804" s="471">
        <v>1</v>
      </c>
    </row>
    <row r="805" spans="1:9" ht="24" x14ac:dyDescent="0.2">
      <c r="A805" s="522">
        <v>799</v>
      </c>
      <c r="B805" s="455" t="s">
        <v>5475</v>
      </c>
      <c r="C805" s="460" t="s">
        <v>5424</v>
      </c>
      <c r="D805" s="50"/>
      <c r="E805" s="463" t="s">
        <v>5476</v>
      </c>
      <c r="F805" s="464" t="s">
        <v>2336</v>
      </c>
      <c r="G805" s="464" t="s">
        <v>1610</v>
      </c>
      <c r="H805" s="455"/>
      <c r="I805" s="471">
        <v>1</v>
      </c>
    </row>
    <row r="806" spans="1:9" ht="24" x14ac:dyDescent="0.2">
      <c r="A806" s="522">
        <v>800</v>
      </c>
      <c r="B806" s="455" t="s">
        <v>5477</v>
      </c>
      <c r="C806" s="460" t="s">
        <v>5478</v>
      </c>
      <c r="D806" s="50"/>
      <c r="E806" s="463" t="s">
        <v>5479</v>
      </c>
      <c r="F806" s="464" t="s">
        <v>2336</v>
      </c>
      <c r="G806" s="464" t="s">
        <v>1610</v>
      </c>
      <c r="H806" s="455"/>
      <c r="I806" s="471">
        <v>1</v>
      </c>
    </row>
    <row r="807" spans="1:9" ht="24" x14ac:dyDescent="0.2">
      <c r="A807" s="522">
        <v>801</v>
      </c>
      <c r="B807" s="455" t="s">
        <v>5480</v>
      </c>
      <c r="C807" s="536" t="s">
        <v>5481</v>
      </c>
      <c r="D807" s="46" t="s">
        <v>5482</v>
      </c>
      <c r="E807" s="463"/>
      <c r="F807" s="464" t="s">
        <v>962</v>
      </c>
      <c r="G807" s="464" t="s">
        <v>797</v>
      </c>
      <c r="H807" s="455"/>
      <c r="I807" s="471">
        <v>1</v>
      </c>
    </row>
    <row r="808" spans="1:9" ht="60" x14ac:dyDescent="0.2">
      <c r="A808" s="522">
        <v>802</v>
      </c>
      <c r="B808" s="455" t="s">
        <v>5483</v>
      </c>
      <c r="C808" s="476" t="s">
        <v>5484</v>
      </c>
      <c r="D808" s="50"/>
      <c r="E808" s="460" t="s">
        <v>5485</v>
      </c>
      <c r="F808" s="482" t="s">
        <v>1361</v>
      </c>
      <c r="G808" s="464" t="s">
        <v>1610</v>
      </c>
      <c r="H808" s="455"/>
      <c r="I808" s="471">
        <v>1</v>
      </c>
    </row>
    <row r="809" spans="1:9" ht="48" x14ac:dyDescent="0.2">
      <c r="A809" s="522">
        <v>803</v>
      </c>
      <c r="B809" s="455" t="s">
        <v>5486</v>
      </c>
      <c r="C809" s="536" t="s">
        <v>5487</v>
      </c>
      <c r="D809" s="50"/>
      <c r="E809" s="463" t="s">
        <v>5488</v>
      </c>
      <c r="F809" s="482" t="s">
        <v>1361</v>
      </c>
      <c r="G809" s="464" t="s">
        <v>1610</v>
      </c>
      <c r="H809" s="455"/>
      <c r="I809" s="471">
        <v>1</v>
      </c>
    </row>
    <row r="810" spans="1:9" ht="36" x14ac:dyDescent="0.2">
      <c r="A810" s="522">
        <v>804</v>
      </c>
      <c r="B810" s="455" t="s">
        <v>5489</v>
      </c>
      <c r="C810" s="460" t="s">
        <v>5490</v>
      </c>
      <c r="D810" s="50"/>
      <c r="E810" s="463" t="s">
        <v>5491</v>
      </c>
      <c r="F810" s="482" t="s">
        <v>1361</v>
      </c>
      <c r="G810" s="464" t="s">
        <v>1610</v>
      </c>
      <c r="H810" s="455"/>
      <c r="I810" s="471">
        <v>1</v>
      </c>
    </row>
    <row r="811" spans="1:9" ht="195" x14ac:dyDescent="0.2">
      <c r="A811" s="522">
        <v>805</v>
      </c>
      <c r="B811" s="455" t="s">
        <v>5492</v>
      </c>
      <c r="C811" s="460" t="s">
        <v>5493</v>
      </c>
      <c r="D811" s="46"/>
      <c r="E811" s="554" t="s">
        <v>5494</v>
      </c>
      <c r="F811" s="464" t="s">
        <v>962</v>
      </c>
      <c r="G811" s="464" t="s">
        <v>797</v>
      </c>
      <c r="H811" s="455"/>
      <c r="I811" s="471">
        <f>274+1+1+1+1+1+1-9+4-4+1+1+1+1+1+1-1+1-3-5-9-1-1-2-1-1-1-1-1-1-1-1-1-1-1-1-5-1-1-1-1-1-1+2+1+1+1-12+1+1-1-1-2-1-1-12-6-1-1-1-1+1+2+1+2+1+5+1+3+4+1-8</f>
        <v>213</v>
      </c>
    </row>
    <row r="812" spans="1:9" ht="24" x14ac:dyDescent="0.2">
      <c r="A812" s="522">
        <v>806</v>
      </c>
      <c r="B812" s="455" t="s">
        <v>5495</v>
      </c>
      <c r="C812" s="460" t="s">
        <v>5250</v>
      </c>
      <c r="D812" s="46"/>
      <c r="E812" s="460"/>
      <c r="F812" s="464" t="s">
        <v>541</v>
      </c>
      <c r="G812" s="464" t="s">
        <v>797</v>
      </c>
      <c r="H812" s="455"/>
      <c r="I812" s="471">
        <v>1</v>
      </c>
    </row>
    <row r="813" spans="1:9" ht="24" x14ac:dyDescent="0.2">
      <c r="A813" s="522">
        <v>807</v>
      </c>
      <c r="B813" s="455" t="s">
        <v>5496</v>
      </c>
      <c r="C813" s="460" t="s">
        <v>4871</v>
      </c>
      <c r="D813" s="46"/>
      <c r="E813" s="463"/>
      <c r="F813" s="464" t="s">
        <v>740</v>
      </c>
      <c r="G813" s="464" t="s">
        <v>1610</v>
      </c>
      <c r="H813" s="455"/>
      <c r="I813" s="471">
        <v>1</v>
      </c>
    </row>
    <row r="814" spans="1:9" ht="36" x14ac:dyDescent="0.2">
      <c r="A814" s="522">
        <v>808</v>
      </c>
      <c r="B814" s="455" t="s">
        <v>5497</v>
      </c>
      <c r="C814" s="460" t="s">
        <v>5498</v>
      </c>
      <c r="D814" s="46"/>
      <c r="E814" s="463" t="s">
        <v>5499</v>
      </c>
      <c r="F814" s="464" t="s">
        <v>659</v>
      </c>
      <c r="G814" s="464" t="s">
        <v>1610</v>
      </c>
      <c r="H814" s="455"/>
      <c r="I814" s="471">
        <v>1</v>
      </c>
    </row>
    <row r="815" spans="1:9" ht="24" x14ac:dyDescent="0.2">
      <c r="A815" s="522">
        <v>809</v>
      </c>
      <c r="B815" s="455" t="s">
        <v>5500</v>
      </c>
      <c r="C815" s="460" t="s">
        <v>5501</v>
      </c>
      <c r="D815" s="465">
        <v>41900</v>
      </c>
      <c r="E815" s="463" t="s">
        <v>5502</v>
      </c>
      <c r="F815" s="464" t="s">
        <v>2352</v>
      </c>
      <c r="G815" s="464" t="s">
        <v>1610</v>
      </c>
      <c r="H815" s="455"/>
      <c r="I815" s="471">
        <v>1</v>
      </c>
    </row>
    <row r="816" spans="1:9" ht="24" x14ac:dyDescent="0.2">
      <c r="A816" s="522">
        <v>810</v>
      </c>
      <c r="B816" s="430" t="s">
        <v>5503</v>
      </c>
      <c r="C816" s="478" t="s">
        <v>5504</v>
      </c>
      <c r="D816" s="542">
        <v>41900</v>
      </c>
      <c r="E816" s="479" t="s">
        <v>5505</v>
      </c>
      <c r="F816" s="464" t="s">
        <v>2352</v>
      </c>
      <c r="G816" s="480" t="s">
        <v>1610</v>
      </c>
      <c r="H816" s="430"/>
      <c r="I816" s="471">
        <v>1</v>
      </c>
    </row>
    <row r="817" spans="1:9" ht="24" x14ac:dyDescent="0.2">
      <c r="A817" s="522">
        <v>811</v>
      </c>
      <c r="B817" s="430" t="s">
        <v>5506</v>
      </c>
      <c r="C817" s="478" t="s">
        <v>5507</v>
      </c>
      <c r="D817" s="542"/>
      <c r="E817" s="541" t="s">
        <v>5469</v>
      </c>
      <c r="F817" s="464" t="s">
        <v>2340</v>
      </c>
      <c r="G817" s="480" t="s">
        <v>1610</v>
      </c>
      <c r="H817" s="430"/>
      <c r="I817" s="47">
        <v>1</v>
      </c>
    </row>
    <row r="818" spans="1:9" ht="24" x14ac:dyDescent="0.2">
      <c r="A818" s="522">
        <v>812</v>
      </c>
      <c r="B818" s="455" t="s">
        <v>5508</v>
      </c>
      <c r="C818" s="44" t="s">
        <v>4482</v>
      </c>
      <c r="D818" s="465"/>
      <c r="E818" s="44" t="s">
        <v>3864</v>
      </c>
      <c r="F818" s="464" t="s">
        <v>2340</v>
      </c>
      <c r="G818" s="480" t="s">
        <v>1610</v>
      </c>
      <c r="H818" s="430"/>
      <c r="I818" s="47">
        <v>1</v>
      </c>
    </row>
    <row r="819" spans="1:9" ht="24" x14ac:dyDescent="0.2">
      <c r="A819" s="522">
        <v>813</v>
      </c>
      <c r="B819" s="430" t="s">
        <v>5509</v>
      </c>
      <c r="C819" s="479" t="s">
        <v>5510</v>
      </c>
      <c r="D819" s="542"/>
      <c r="E819" s="44" t="s">
        <v>3935</v>
      </c>
      <c r="F819" s="464" t="s">
        <v>2340</v>
      </c>
      <c r="G819" s="480" t="s">
        <v>1610</v>
      </c>
      <c r="H819" s="430"/>
      <c r="I819" s="47">
        <v>1</v>
      </c>
    </row>
    <row r="820" spans="1:9" ht="24" x14ac:dyDescent="0.2">
      <c r="A820" s="522">
        <v>814</v>
      </c>
      <c r="B820" s="455" t="s">
        <v>5511</v>
      </c>
      <c r="C820" s="463" t="s">
        <v>5512</v>
      </c>
      <c r="D820" s="465"/>
      <c r="E820" s="44" t="s">
        <v>3935</v>
      </c>
      <c r="F820" s="464" t="s">
        <v>2340</v>
      </c>
      <c r="G820" s="480" t="s">
        <v>1610</v>
      </c>
      <c r="H820" s="430"/>
      <c r="I820" s="47">
        <v>1</v>
      </c>
    </row>
    <row r="821" spans="1:9" ht="48" x14ac:dyDescent="0.2">
      <c r="A821" s="522">
        <v>815</v>
      </c>
      <c r="B821" s="455" t="s">
        <v>5513</v>
      </c>
      <c r="C821" s="460" t="s">
        <v>5514</v>
      </c>
      <c r="D821" s="465"/>
      <c r="E821" s="44" t="s">
        <v>5515</v>
      </c>
      <c r="F821" s="464" t="s">
        <v>4175</v>
      </c>
      <c r="G821" s="464" t="s">
        <v>1610</v>
      </c>
      <c r="H821" s="455"/>
      <c r="I821" s="47">
        <v>1</v>
      </c>
    </row>
    <row r="822" spans="1:9" ht="48" x14ac:dyDescent="0.2">
      <c r="A822" s="522">
        <v>816</v>
      </c>
      <c r="B822" s="455" t="s">
        <v>5516</v>
      </c>
      <c r="C822" s="460" t="s">
        <v>5517</v>
      </c>
      <c r="D822" s="465"/>
      <c r="E822" s="44" t="s">
        <v>5518</v>
      </c>
      <c r="F822" s="464" t="s">
        <v>4175</v>
      </c>
      <c r="G822" s="464" t="s">
        <v>1610</v>
      </c>
      <c r="H822" s="455"/>
      <c r="I822" s="47">
        <v>1</v>
      </c>
    </row>
    <row r="823" spans="1:9" ht="24" x14ac:dyDescent="0.2">
      <c r="A823" s="522">
        <v>817</v>
      </c>
      <c r="B823" s="455" t="s">
        <v>5519</v>
      </c>
      <c r="C823" s="460" t="s">
        <v>5520</v>
      </c>
      <c r="D823" s="465">
        <v>41913</v>
      </c>
      <c r="E823" s="44" t="s">
        <v>5521</v>
      </c>
      <c r="F823" s="464" t="s">
        <v>2352</v>
      </c>
      <c r="G823" s="464" t="s">
        <v>1610</v>
      </c>
      <c r="H823" s="455"/>
      <c r="I823" s="47">
        <v>1</v>
      </c>
    </row>
    <row r="824" spans="1:9" ht="24" x14ac:dyDescent="0.2">
      <c r="A824" s="522">
        <v>818</v>
      </c>
      <c r="B824" s="455" t="s">
        <v>5522</v>
      </c>
      <c r="C824" s="460" t="s">
        <v>5523</v>
      </c>
      <c r="D824" s="462">
        <v>2014</v>
      </c>
      <c r="E824" s="44" t="s">
        <v>5524</v>
      </c>
      <c r="F824" s="464" t="s">
        <v>4161</v>
      </c>
      <c r="G824" s="464" t="s">
        <v>1610</v>
      </c>
      <c r="H824" s="455"/>
      <c r="I824" s="47">
        <v>1</v>
      </c>
    </row>
    <row r="825" spans="1:9" ht="24" x14ac:dyDescent="0.2">
      <c r="A825" s="522">
        <v>819</v>
      </c>
      <c r="B825" s="455" t="s">
        <v>5525</v>
      </c>
      <c r="C825" s="460" t="s">
        <v>5526</v>
      </c>
      <c r="D825" s="462">
        <v>2014</v>
      </c>
      <c r="E825" s="44" t="s">
        <v>5527</v>
      </c>
      <c r="F825" s="464" t="s">
        <v>659</v>
      </c>
      <c r="G825" s="464" t="s">
        <v>1610</v>
      </c>
      <c r="H825" s="455"/>
      <c r="I825" s="47">
        <v>1</v>
      </c>
    </row>
    <row r="826" spans="1:9" ht="24" x14ac:dyDescent="0.2">
      <c r="A826" s="522">
        <v>820</v>
      </c>
      <c r="B826" s="455" t="s">
        <v>5525</v>
      </c>
      <c r="C826" s="460" t="s">
        <v>5528</v>
      </c>
      <c r="D826" s="462" t="s">
        <v>5529</v>
      </c>
      <c r="E826" s="44" t="s">
        <v>5530</v>
      </c>
      <c r="F826" s="464" t="s">
        <v>659</v>
      </c>
      <c r="G826" s="464" t="s">
        <v>1610</v>
      </c>
      <c r="H826" s="455"/>
      <c r="I826" s="47">
        <v>1</v>
      </c>
    </row>
    <row r="827" spans="1:9" ht="24" x14ac:dyDescent="0.2">
      <c r="A827" s="522">
        <v>821</v>
      </c>
      <c r="B827" s="455" t="s">
        <v>5531</v>
      </c>
      <c r="C827" s="460" t="s">
        <v>5532</v>
      </c>
      <c r="D827" s="462" t="s">
        <v>4651</v>
      </c>
      <c r="E827" s="44" t="s">
        <v>5533</v>
      </c>
      <c r="F827" s="464" t="s">
        <v>962</v>
      </c>
      <c r="G827" s="464" t="s">
        <v>797</v>
      </c>
      <c r="H827" s="455"/>
      <c r="I827" s="47">
        <v>1</v>
      </c>
    </row>
    <row r="828" spans="1:9" ht="36" x14ac:dyDescent="0.2">
      <c r="A828" s="522">
        <v>822</v>
      </c>
      <c r="B828" s="455" t="s">
        <v>5534</v>
      </c>
      <c r="C828" s="463" t="s">
        <v>5535</v>
      </c>
      <c r="D828" s="455">
        <v>2006</v>
      </c>
      <c r="E828" s="463" t="s">
        <v>1118</v>
      </c>
      <c r="F828" s="464" t="s">
        <v>4816</v>
      </c>
      <c r="G828" s="464" t="s">
        <v>4217</v>
      </c>
      <c r="H828" s="464" t="s">
        <v>1456</v>
      </c>
      <c r="I828" s="471">
        <v>1</v>
      </c>
    </row>
    <row r="829" spans="1:9" ht="120" x14ac:dyDescent="0.2">
      <c r="A829" s="522">
        <v>823</v>
      </c>
      <c r="B829" s="455" t="s">
        <v>5536</v>
      </c>
      <c r="C829" s="460" t="s">
        <v>5493</v>
      </c>
      <c r="D829" s="462"/>
      <c r="E829" s="460" t="s">
        <v>5537</v>
      </c>
      <c r="F829" s="464" t="s">
        <v>962</v>
      </c>
      <c r="G829" s="464" t="s">
        <v>797</v>
      </c>
      <c r="H829" s="464"/>
      <c r="I829" s="47">
        <f>1+1+1+1+1+1+1+2</f>
        <v>9</v>
      </c>
    </row>
    <row r="830" spans="1:9" ht="224.25" x14ac:dyDescent="0.2">
      <c r="A830" s="522">
        <v>824</v>
      </c>
      <c r="B830" s="455" t="s">
        <v>5538</v>
      </c>
      <c r="C830" s="460" t="s">
        <v>5539</v>
      </c>
      <c r="D830" s="462"/>
      <c r="E830" s="556" t="s">
        <v>5540</v>
      </c>
      <c r="F830" s="464" t="s">
        <v>962</v>
      </c>
      <c r="G830" s="464" t="s">
        <v>797</v>
      </c>
      <c r="H830" s="464"/>
      <c r="I830" s="47">
        <f>2+1+2+1+1+1+1+2+1+1+1+4+1+1+1-1+1+1-1-2+1+1+1+14+1+1+1+1+1</f>
        <v>41</v>
      </c>
    </row>
    <row r="831" spans="1:9" ht="24" x14ac:dyDescent="0.2">
      <c r="A831" s="522">
        <v>825</v>
      </c>
      <c r="B831" s="455" t="s">
        <v>5541</v>
      </c>
      <c r="C831" s="460" t="s">
        <v>5542</v>
      </c>
      <c r="D831" s="462" t="s">
        <v>5529</v>
      </c>
      <c r="E831" s="460" t="s">
        <v>5543</v>
      </c>
      <c r="F831" s="464" t="s">
        <v>2321</v>
      </c>
      <c r="G831" s="464" t="s">
        <v>1610</v>
      </c>
      <c r="H831" s="464"/>
      <c r="I831" s="47">
        <v>1</v>
      </c>
    </row>
    <row r="832" spans="1:9" ht="36" x14ac:dyDescent="0.2">
      <c r="A832" s="522">
        <v>826</v>
      </c>
      <c r="B832" s="455" t="s">
        <v>5544</v>
      </c>
      <c r="C832" s="460" t="s">
        <v>5545</v>
      </c>
      <c r="D832" s="462" t="s">
        <v>5529</v>
      </c>
      <c r="E832" s="460" t="s">
        <v>5546</v>
      </c>
      <c r="F832" s="464" t="s">
        <v>740</v>
      </c>
      <c r="G832" s="464" t="s">
        <v>1610</v>
      </c>
      <c r="H832" s="464"/>
      <c r="I832" s="47">
        <v>1</v>
      </c>
    </row>
    <row r="833" spans="1:9" ht="24" x14ac:dyDescent="0.2">
      <c r="A833" s="522">
        <v>827</v>
      </c>
      <c r="B833" s="455" t="s">
        <v>5547</v>
      </c>
      <c r="C833" s="460" t="s">
        <v>5548</v>
      </c>
      <c r="D833" s="462" t="s">
        <v>3448</v>
      </c>
      <c r="E833" s="460" t="s">
        <v>5549</v>
      </c>
      <c r="F833" s="464" t="s">
        <v>962</v>
      </c>
      <c r="G833" s="464" t="s">
        <v>797</v>
      </c>
      <c r="H833" s="464"/>
      <c r="I833" s="47">
        <v>1</v>
      </c>
    </row>
    <row r="834" spans="1:9" ht="24" x14ac:dyDescent="0.2">
      <c r="A834" s="522">
        <v>828</v>
      </c>
      <c r="B834" s="455" t="s">
        <v>5550</v>
      </c>
      <c r="C834" s="460" t="s">
        <v>5551</v>
      </c>
      <c r="D834" s="462" t="s">
        <v>4651</v>
      </c>
      <c r="E834" s="460" t="s">
        <v>5552</v>
      </c>
      <c r="F834" s="464" t="s">
        <v>962</v>
      </c>
      <c r="G834" s="464" t="s">
        <v>797</v>
      </c>
      <c r="H834" s="464"/>
      <c r="I834" s="47">
        <v>1</v>
      </c>
    </row>
    <row r="835" spans="1:9" ht="24" x14ac:dyDescent="0.2">
      <c r="A835" s="522">
        <v>829</v>
      </c>
      <c r="B835" s="455" t="s">
        <v>5553</v>
      </c>
      <c r="C835" s="460" t="s">
        <v>5554</v>
      </c>
      <c r="D835" s="462" t="s">
        <v>4794</v>
      </c>
      <c r="E835" s="460" t="s">
        <v>5555</v>
      </c>
      <c r="F835" s="464" t="s">
        <v>962</v>
      </c>
      <c r="G835" s="464" t="s">
        <v>797</v>
      </c>
      <c r="H835" s="464"/>
      <c r="I835" s="47">
        <v>1</v>
      </c>
    </row>
    <row r="836" spans="1:9" ht="24" x14ac:dyDescent="0.2">
      <c r="A836" s="522">
        <v>830</v>
      </c>
      <c r="B836" s="455" t="s">
        <v>5556</v>
      </c>
      <c r="C836" s="460" t="s">
        <v>5557</v>
      </c>
      <c r="D836" s="462"/>
      <c r="E836" s="460" t="s">
        <v>5558</v>
      </c>
      <c r="F836" s="464" t="s">
        <v>962</v>
      </c>
      <c r="G836" s="464" t="s">
        <v>797</v>
      </c>
      <c r="H836" s="464"/>
      <c r="I836" s="47">
        <v>1</v>
      </c>
    </row>
    <row r="837" spans="1:9" ht="24" x14ac:dyDescent="0.2">
      <c r="A837" s="522">
        <v>831</v>
      </c>
      <c r="B837" s="455" t="s">
        <v>5559</v>
      </c>
      <c r="C837" s="460" t="s">
        <v>5560</v>
      </c>
      <c r="D837" s="462"/>
      <c r="E837" s="460" t="s">
        <v>5555</v>
      </c>
      <c r="F837" s="464" t="s">
        <v>962</v>
      </c>
      <c r="G837" s="464" t="s">
        <v>797</v>
      </c>
      <c r="H837" s="464"/>
      <c r="I837" s="47">
        <v>1</v>
      </c>
    </row>
    <row r="838" spans="1:9" ht="24" x14ac:dyDescent="0.2">
      <c r="A838" s="522">
        <v>832</v>
      </c>
      <c r="B838" s="455" t="s">
        <v>5561</v>
      </c>
      <c r="C838" s="460" t="s">
        <v>5562</v>
      </c>
      <c r="D838" s="462"/>
      <c r="E838" s="460" t="s">
        <v>5563</v>
      </c>
      <c r="F838" s="464" t="s">
        <v>962</v>
      </c>
      <c r="G838" s="464" t="s">
        <v>797</v>
      </c>
      <c r="H838" s="464"/>
      <c r="I838" s="47">
        <v>2</v>
      </c>
    </row>
    <row r="839" spans="1:9" ht="36" x14ac:dyDescent="0.2">
      <c r="A839" s="522">
        <v>833</v>
      </c>
      <c r="B839" s="455" t="s">
        <v>5564</v>
      </c>
      <c r="C839" s="460" t="s">
        <v>5565</v>
      </c>
      <c r="D839" s="462"/>
      <c r="E839" s="460" t="s">
        <v>5566</v>
      </c>
      <c r="F839" s="464" t="s">
        <v>962</v>
      </c>
      <c r="G839" s="464" t="s">
        <v>797</v>
      </c>
      <c r="H839" s="464"/>
      <c r="I839" s="47">
        <v>1</v>
      </c>
    </row>
    <row r="840" spans="1:9" ht="36" x14ac:dyDescent="0.2">
      <c r="A840" s="522">
        <v>834</v>
      </c>
      <c r="B840" s="455" t="s">
        <v>5567</v>
      </c>
      <c r="C840" s="460" t="s">
        <v>5568</v>
      </c>
      <c r="D840" s="462" t="s">
        <v>5569</v>
      </c>
      <c r="E840" s="460" t="s">
        <v>5570</v>
      </c>
      <c r="F840" s="464" t="s">
        <v>962</v>
      </c>
      <c r="G840" s="464" t="s">
        <v>797</v>
      </c>
      <c r="H840" s="464"/>
      <c r="I840" s="47">
        <v>1</v>
      </c>
    </row>
    <row r="841" spans="1:9" ht="24" x14ac:dyDescent="0.2">
      <c r="A841" s="522">
        <v>835</v>
      </c>
      <c r="B841" s="455" t="s">
        <v>5571</v>
      </c>
      <c r="C841" s="460" t="s">
        <v>5565</v>
      </c>
      <c r="D841" s="462"/>
      <c r="E841" s="460" t="s">
        <v>5572</v>
      </c>
      <c r="F841" s="464" t="s">
        <v>962</v>
      </c>
      <c r="G841" s="464" t="s">
        <v>797</v>
      </c>
      <c r="H841" s="464"/>
      <c r="I841" s="47">
        <v>1</v>
      </c>
    </row>
    <row r="842" spans="1:9" ht="24" x14ac:dyDescent="0.2">
      <c r="A842" s="522">
        <v>836</v>
      </c>
      <c r="B842" s="455" t="s">
        <v>5573</v>
      </c>
      <c r="C842" s="460" t="s">
        <v>5574</v>
      </c>
      <c r="D842" s="462"/>
      <c r="E842" s="460" t="s">
        <v>5575</v>
      </c>
      <c r="F842" s="464" t="s">
        <v>962</v>
      </c>
      <c r="G842" s="464" t="s">
        <v>797</v>
      </c>
      <c r="H842" s="464"/>
      <c r="I842" s="47">
        <v>1</v>
      </c>
    </row>
    <row r="843" spans="1:9" ht="24" x14ac:dyDescent="0.2">
      <c r="A843" s="522">
        <v>837</v>
      </c>
      <c r="B843" s="455" t="s">
        <v>5576</v>
      </c>
      <c r="C843" s="460" t="s">
        <v>5560</v>
      </c>
      <c r="D843" s="462"/>
      <c r="E843" s="460" t="s">
        <v>5577</v>
      </c>
      <c r="F843" s="464" t="s">
        <v>962</v>
      </c>
      <c r="G843" s="464" t="s">
        <v>797</v>
      </c>
      <c r="H843" s="464"/>
      <c r="I843" s="47">
        <v>1</v>
      </c>
    </row>
    <row r="844" spans="1:9" ht="24" x14ac:dyDescent="0.2">
      <c r="A844" s="522">
        <v>838</v>
      </c>
      <c r="B844" s="455" t="s">
        <v>5578</v>
      </c>
      <c r="C844" s="460" t="s">
        <v>5579</v>
      </c>
      <c r="D844" s="462"/>
      <c r="E844" s="460" t="s">
        <v>5580</v>
      </c>
      <c r="F844" s="464" t="s">
        <v>962</v>
      </c>
      <c r="G844" s="464" t="s">
        <v>797</v>
      </c>
      <c r="H844" s="464"/>
      <c r="I844" s="47">
        <v>1</v>
      </c>
    </row>
    <row r="845" spans="1:9" ht="48" x14ac:dyDescent="0.2">
      <c r="A845" s="522">
        <v>839</v>
      </c>
      <c r="B845" s="455" t="s">
        <v>5581</v>
      </c>
      <c r="C845" s="460" t="s">
        <v>5582</v>
      </c>
      <c r="D845" s="462" t="s">
        <v>3420</v>
      </c>
      <c r="E845" s="460" t="s">
        <v>5583</v>
      </c>
      <c r="F845" s="464" t="s">
        <v>962</v>
      </c>
      <c r="G845" s="464" t="s">
        <v>797</v>
      </c>
      <c r="H845" s="464"/>
      <c r="I845" s="47">
        <v>1</v>
      </c>
    </row>
    <row r="846" spans="1:9" ht="36" x14ac:dyDescent="0.2">
      <c r="A846" s="522">
        <v>840</v>
      </c>
      <c r="B846" s="455" t="s">
        <v>5584</v>
      </c>
      <c r="C846" s="460" t="s">
        <v>5585</v>
      </c>
      <c r="D846" s="462" t="s">
        <v>4876</v>
      </c>
      <c r="E846" s="460" t="s">
        <v>5586</v>
      </c>
      <c r="F846" s="464" t="s">
        <v>962</v>
      </c>
      <c r="G846" s="464" t="s">
        <v>797</v>
      </c>
      <c r="H846" s="464"/>
      <c r="I846" s="47">
        <v>1</v>
      </c>
    </row>
    <row r="847" spans="1:9" ht="24" x14ac:dyDescent="0.2">
      <c r="A847" s="522">
        <v>841</v>
      </c>
      <c r="B847" s="455" t="s">
        <v>5587</v>
      </c>
      <c r="C847" s="460" t="s">
        <v>5557</v>
      </c>
      <c r="D847" s="462"/>
      <c r="E847" s="460" t="s">
        <v>5588</v>
      </c>
      <c r="F847" s="464" t="s">
        <v>962</v>
      </c>
      <c r="G847" s="464" t="s">
        <v>797</v>
      </c>
      <c r="H847" s="464"/>
      <c r="I847" s="47">
        <v>1</v>
      </c>
    </row>
    <row r="848" spans="1:9" ht="24" x14ac:dyDescent="0.2">
      <c r="A848" s="522">
        <v>842</v>
      </c>
      <c r="B848" s="455" t="s">
        <v>5589</v>
      </c>
      <c r="C848" s="460" t="s">
        <v>5560</v>
      </c>
      <c r="D848" s="462"/>
      <c r="E848" s="460" t="s">
        <v>5590</v>
      </c>
      <c r="F848" s="464" t="s">
        <v>962</v>
      </c>
      <c r="G848" s="464" t="s">
        <v>797</v>
      </c>
      <c r="H848" s="464"/>
      <c r="I848" s="47">
        <v>1</v>
      </c>
    </row>
    <row r="849" spans="1:9" ht="24" x14ac:dyDescent="0.2">
      <c r="A849" s="522">
        <v>843</v>
      </c>
      <c r="B849" s="455" t="s">
        <v>5591</v>
      </c>
      <c r="C849" s="460" t="s">
        <v>5574</v>
      </c>
      <c r="D849" s="462"/>
      <c r="E849" s="460" t="s">
        <v>5592</v>
      </c>
      <c r="F849" s="464" t="s">
        <v>962</v>
      </c>
      <c r="G849" s="464" t="s">
        <v>797</v>
      </c>
      <c r="H849" s="464"/>
      <c r="I849" s="47">
        <v>1</v>
      </c>
    </row>
    <row r="850" spans="1:9" ht="36" x14ac:dyDescent="0.2">
      <c r="A850" s="522">
        <v>844</v>
      </c>
      <c r="B850" s="455" t="s">
        <v>5593</v>
      </c>
      <c r="C850" s="460" t="s">
        <v>5594</v>
      </c>
      <c r="D850" s="462"/>
      <c r="E850" s="460" t="s">
        <v>5595</v>
      </c>
      <c r="F850" s="464" t="s">
        <v>962</v>
      </c>
      <c r="G850" s="464" t="s">
        <v>797</v>
      </c>
      <c r="H850" s="464"/>
      <c r="I850" s="47">
        <v>2</v>
      </c>
    </row>
    <row r="851" spans="1:9" ht="24" x14ac:dyDescent="0.2">
      <c r="A851" s="522">
        <v>845</v>
      </c>
      <c r="B851" s="455" t="s">
        <v>5596</v>
      </c>
      <c r="C851" s="460" t="s">
        <v>5579</v>
      </c>
      <c r="D851" s="462"/>
      <c r="E851" s="460" t="s">
        <v>5597</v>
      </c>
      <c r="F851" s="464" t="s">
        <v>962</v>
      </c>
      <c r="G851" s="464" t="s">
        <v>797</v>
      </c>
      <c r="H851" s="464"/>
      <c r="I851" s="47">
        <v>1</v>
      </c>
    </row>
    <row r="852" spans="1:9" ht="24" x14ac:dyDescent="0.2">
      <c r="A852" s="522">
        <v>846</v>
      </c>
      <c r="B852" s="455" t="s">
        <v>5598</v>
      </c>
      <c r="C852" s="460" t="s">
        <v>5599</v>
      </c>
      <c r="D852" s="462"/>
      <c r="E852" s="460" t="s">
        <v>5597</v>
      </c>
      <c r="F852" s="464" t="s">
        <v>962</v>
      </c>
      <c r="G852" s="464" t="s">
        <v>797</v>
      </c>
      <c r="H852" s="464"/>
      <c r="I852" s="47">
        <v>2</v>
      </c>
    </row>
    <row r="853" spans="1:9" ht="36" x14ac:dyDescent="0.2">
      <c r="A853" s="522">
        <v>847</v>
      </c>
      <c r="B853" s="455" t="s">
        <v>5600</v>
      </c>
      <c r="C853" s="460" t="s">
        <v>5601</v>
      </c>
      <c r="D853" s="462"/>
      <c r="E853" s="460" t="s">
        <v>5602</v>
      </c>
      <c r="F853" s="464" t="s">
        <v>962</v>
      </c>
      <c r="G853" s="464" t="s">
        <v>797</v>
      </c>
      <c r="H853" s="464"/>
      <c r="I853" s="47">
        <v>2</v>
      </c>
    </row>
    <row r="854" spans="1:9" ht="24" x14ac:dyDescent="0.2">
      <c r="A854" s="522">
        <v>848</v>
      </c>
      <c r="B854" s="455" t="s">
        <v>5603</v>
      </c>
      <c r="C854" s="460" t="s">
        <v>5604</v>
      </c>
      <c r="D854" s="462"/>
      <c r="E854" s="460" t="s">
        <v>5605</v>
      </c>
      <c r="F854" s="464" t="s">
        <v>962</v>
      </c>
      <c r="G854" s="464" t="s">
        <v>797</v>
      </c>
      <c r="H854" s="464"/>
      <c r="I854" s="47">
        <v>1</v>
      </c>
    </row>
    <row r="855" spans="1:9" ht="24" x14ac:dyDescent="0.2">
      <c r="A855" s="522">
        <v>849</v>
      </c>
      <c r="B855" s="455" t="s">
        <v>5606</v>
      </c>
      <c r="C855" s="460" t="s">
        <v>3488</v>
      </c>
      <c r="D855" s="462"/>
      <c r="E855" s="460" t="s">
        <v>5607</v>
      </c>
      <c r="F855" s="464" t="s">
        <v>962</v>
      </c>
      <c r="G855" s="464" t="s">
        <v>797</v>
      </c>
      <c r="H855" s="464"/>
      <c r="I855" s="47">
        <v>1</v>
      </c>
    </row>
    <row r="856" spans="1:9" ht="24" x14ac:dyDescent="0.2">
      <c r="A856" s="522">
        <v>850</v>
      </c>
      <c r="B856" s="455" t="s">
        <v>5608</v>
      </c>
      <c r="C856" s="460" t="s">
        <v>5609</v>
      </c>
      <c r="D856" s="462"/>
      <c r="E856" s="460" t="s">
        <v>5610</v>
      </c>
      <c r="F856" s="464" t="s">
        <v>541</v>
      </c>
      <c r="G856" s="464" t="s">
        <v>797</v>
      </c>
      <c r="H856" s="464"/>
      <c r="I856" s="47">
        <v>1</v>
      </c>
    </row>
    <row r="857" spans="1:9" ht="24" x14ac:dyDescent="0.2">
      <c r="A857" s="522">
        <v>851</v>
      </c>
      <c r="B857" s="455" t="s">
        <v>5611</v>
      </c>
      <c r="C857" s="460" t="s">
        <v>4235</v>
      </c>
      <c r="D857" s="462" t="s">
        <v>5612</v>
      </c>
      <c r="E857" s="460" t="s">
        <v>5613</v>
      </c>
      <c r="F857" s="464" t="s">
        <v>1433</v>
      </c>
      <c r="G857" s="464" t="s">
        <v>1610</v>
      </c>
      <c r="H857" s="464"/>
      <c r="I857" s="47">
        <v>1</v>
      </c>
    </row>
    <row r="858" spans="1:9" ht="36" x14ac:dyDescent="0.2">
      <c r="A858" s="522">
        <v>852</v>
      </c>
      <c r="B858" s="455" t="s">
        <v>5614</v>
      </c>
      <c r="C858" s="460" t="s">
        <v>4906</v>
      </c>
      <c r="D858" s="462" t="s">
        <v>5529</v>
      </c>
      <c r="E858" s="460" t="s">
        <v>5615</v>
      </c>
      <c r="F858" s="464" t="s">
        <v>2352</v>
      </c>
      <c r="G858" s="464" t="s">
        <v>1610</v>
      </c>
      <c r="H858" s="464"/>
      <c r="I858" s="47">
        <v>1</v>
      </c>
    </row>
    <row r="859" spans="1:9" ht="60" x14ac:dyDescent="0.2">
      <c r="A859" s="522">
        <v>853</v>
      </c>
      <c r="B859" s="455" t="s">
        <v>5616</v>
      </c>
      <c r="C859" s="460" t="s">
        <v>5617</v>
      </c>
      <c r="D859" s="462" t="s">
        <v>5529</v>
      </c>
      <c r="E859" s="460" t="s">
        <v>5618</v>
      </c>
      <c r="F859" s="464" t="s">
        <v>740</v>
      </c>
      <c r="G859" s="464" t="s">
        <v>1610</v>
      </c>
      <c r="H859" s="464"/>
      <c r="I859" s="47">
        <v>1</v>
      </c>
    </row>
    <row r="860" spans="1:9" ht="48" x14ac:dyDescent="0.2">
      <c r="A860" s="522">
        <v>854</v>
      </c>
      <c r="B860" s="455" t="s">
        <v>5619</v>
      </c>
      <c r="C860" s="460" t="s">
        <v>5620</v>
      </c>
      <c r="D860" s="462" t="s">
        <v>5529</v>
      </c>
      <c r="E860" s="460" t="s">
        <v>5621</v>
      </c>
      <c r="F860" s="464" t="s">
        <v>2352</v>
      </c>
      <c r="G860" s="464" t="s">
        <v>1610</v>
      </c>
      <c r="H860" s="464"/>
      <c r="I860" s="47">
        <v>2</v>
      </c>
    </row>
    <row r="861" spans="1:9" ht="36" x14ac:dyDescent="0.2">
      <c r="A861" s="522">
        <v>855</v>
      </c>
      <c r="B861" s="455" t="s">
        <v>5622</v>
      </c>
      <c r="C861" s="460" t="s">
        <v>4906</v>
      </c>
      <c r="D861" s="462" t="s">
        <v>5529</v>
      </c>
      <c r="E861" s="460" t="s">
        <v>5623</v>
      </c>
      <c r="F861" s="464" t="s">
        <v>2352</v>
      </c>
      <c r="G861" s="464" t="s">
        <v>1610</v>
      </c>
      <c r="H861" s="464"/>
      <c r="I861" s="47">
        <v>1</v>
      </c>
    </row>
    <row r="862" spans="1:9" ht="24" x14ac:dyDescent="0.2">
      <c r="A862" s="522">
        <v>856</v>
      </c>
      <c r="B862" s="455" t="s">
        <v>5624</v>
      </c>
      <c r="C862" s="460" t="s">
        <v>5625</v>
      </c>
      <c r="D862" s="462" t="s">
        <v>5626</v>
      </c>
      <c r="E862" s="460" t="s">
        <v>5627</v>
      </c>
      <c r="F862" s="464" t="s">
        <v>541</v>
      </c>
      <c r="G862" s="464" t="s">
        <v>797</v>
      </c>
      <c r="H862" s="464"/>
      <c r="I862" s="47">
        <v>1</v>
      </c>
    </row>
    <row r="863" spans="1:9" ht="24" x14ac:dyDescent="0.2">
      <c r="A863" s="522">
        <v>857</v>
      </c>
      <c r="B863" s="455" t="s">
        <v>5628</v>
      </c>
      <c r="C863" s="460" t="s">
        <v>5629</v>
      </c>
      <c r="D863" s="462" t="s">
        <v>5630</v>
      </c>
      <c r="E863" s="460" t="s">
        <v>5631</v>
      </c>
      <c r="F863" s="464" t="s">
        <v>541</v>
      </c>
      <c r="G863" s="464" t="s">
        <v>797</v>
      </c>
      <c r="H863" s="464"/>
      <c r="I863" s="47">
        <v>1</v>
      </c>
    </row>
    <row r="864" spans="1:9" ht="24" x14ac:dyDescent="0.2">
      <c r="A864" s="522">
        <v>858</v>
      </c>
      <c r="B864" s="455" t="s">
        <v>5632</v>
      </c>
      <c r="C864" s="460" t="s">
        <v>5633</v>
      </c>
      <c r="D864" s="462"/>
      <c r="E864" s="460" t="s">
        <v>5634</v>
      </c>
      <c r="F864" s="464" t="s">
        <v>2321</v>
      </c>
      <c r="G864" s="464" t="s">
        <v>1610</v>
      </c>
      <c r="H864" s="464"/>
      <c r="I864" s="47">
        <v>1</v>
      </c>
    </row>
    <row r="865" spans="1:9" ht="24" x14ac:dyDescent="0.2">
      <c r="A865" s="522">
        <v>859</v>
      </c>
      <c r="B865" s="455" t="s">
        <v>5635</v>
      </c>
      <c r="C865" s="460" t="s">
        <v>5636</v>
      </c>
      <c r="D865" s="462"/>
      <c r="E865" s="460" t="s">
        <v>5637</v>
      </c>
      <c r="F865" s="464" t="s">
        <v>2321</v>
      </c>
      <c r="G865" s="464" t="s">
        <v>1610</v>
      </c>
      <c r="H865" s="464"/>
      <c r="I865" s="47">
        <v>1</v>
      </c>
    </row>
    <row r="866" spans="1:9" ht="24" x14ac:dyDescent="0.2">
      <c r="A866" s="522">
        <v>860</v>
      </c>
      <c r="B866" s="455" t="s">
        <v>5638</v>
      </c>
      <c r="C866" s="460" t="s">
        <v>5639</v>
      </c>
      <c r="D866" s="462"/>
      <c r="E866" s="460" t="s">
        <v>5640</v>
      </c>
      <c r="F866" s="464" t="s">
        <v>2321</v>
      </c>
      <c r="G866" s="464" t="s">
        <v>1610</v>
      </c>
      <c r="H866" s="464"/>
      <c r="I866" s="47">
        <v>1</v>
      </c>
    </row>
    <row r="867" spans="1:9" ht="24" x14ac:dyDescent="0.2">
      <c r="A867" s="522">
        <v>861</v>
      </c>
      <c r="B867" s="455" t="s">
        <v>5641</v>
      </c>
      <c r="C867" s="460" t="s">
        <v>5639</v>
      </c>
      <c r="D867" s="462"/>
      <c r="E867" s="460" t="s">
        <v>5642</v>
      </c>
      <c r="F867" s="464" t="s">
        <v>2321</v>
      </c>
      <c r="G867" s="464" t="s">
        <v>1610</v>
      </c>
      <c r="H867" s="464"/>
      <c r="I867" s="47">
        <v>1</v>
      </c>
    </row>
    <row r="868" spans="1:9" ht="108" x14ac:dyDescent="0.2">
      <c r="A868" s="522">
        <v>862</v>
      </c>
      <c r="B868" s="455" t="s">
        <v>5643</v>
      </c>
      <c r="C868" s="460" t="s">
        <v>5169</v>
      </c>
      <c r="D868" s="462" t="s">
        <v>5529</v>
      </c>
      <c r="E868" s="460" t="s">
        <v>5644</v>
      </c>
      <c r="F868" s="464" t="s">
        <v>2321</v>
      </c>
      <c r="G868" s="464" t="s">
        <v>1610</v>
      </c>
      <c r="H868" s="464"/>
      <c r="I868" s="47">
        <v>5</v>
      </c>
    </row>
    <row r="869" spans="1:9" ht="108" x14ac:dyDescent="0.2">
      <c r="A869" s="522">
        <v>863</v>
      </c>
      <c r="B869" s="455" t="s">
        <v>5645</v>
      </c>
      <c r="C869" s="460" t="s">
        <v>5138</v>
      </c>
      <c r="D869" s="462" t="s">
        <v>5529</v>
      </c>
      <c r="E869" s="460" t="s">
        <v>5646</v>
      </c>
      <c r="F869" s="464" t="s">
        <v>2338</v>
      </c>
      <c r="G869" s="464" t="s">
        <v>1610</v>
      </c>
      <c r="H869" s="464"/>
      <c r="I869" s="47">
        <v>2</v>
      </c>
    </row>
    <row r="870" spans="1:9" ht="60" x14ac:dyDescent="0.2">
      <c r="A870" s="522">
        <v>864</v>
      </c>
      <c r="B870" s="455" t="s">
        <v>5647</v>
      </c>
      <c r="C870" s="460" t="s">
        <v>5648</v>
      </c>
      <c r="D870" s="462" t="s">
        <v>5529</v>
      </c>
      <c r="E870" s="460" t="s">
        <v>5649</v>
      </c>
      <c r="F870" s="464" t="s">
        <v>4161</v>
      </c>
      <c r="G870" s="464" t="s">
        <v>1610</v>
      </c>
      <c r="H870" s="464"/>
      <c r="I870" s="47">
        <v>1</v>
      </c>
    </row>
    <row r="871" spans="1:9" ht="60" x14ac:dyDescent="0.2">
      <c r="A871" s="522">
        <v>865</v>
      </c>
      <c r="B871" s="455" t="s">
        <v>5650</v>
      </c>
      <c r="C871" s="460" t="s">
        <v>5651</v>
      </c>
      <c r="D871" s="462" t="s">
        <v>5529</v>
      </c>
      <c r="E871" s="460" t="s">
        <v>5652</v>
      </c>
      <c r="F871" s="464" t="s">
        <v>740</v>
      </c>
      <c r="G871" s="464" t="s">
        <v>1610</v>
      </c>
      <c r="H871" s="464"/>
      <c r="I871" s="47">
        <v>1</v>
      </c>
    </row>
    <row r="872" spans="1:9" ht="36" x14ac:dyDescent="0.2">
      <c r="A872" s="522">
        <v>866</v>
      </c>
      <c r="B872" s="455" t="s">
        <v>5653</v>
      </c>
      <c r="C872" s="460" t="s">
        <v>4909</v>
      </c>
      <c r="D872" s="462">
        <v>2014</v>
      </c>
      <c r="E872" s="460" t="s">
        <v>5654</v>
      </c>
      <c r="F872" s="464" t="s">
        <v>2575</v>
      </c>
      <c r="G872" s="464" t="s">
        <v>1610</v>
      </c>
      <c r="H872" s="464"/>
      <c r="I872" s="47">
        <v>1</v>
      </c>
    </row>
    <row r="873" spans="1:9" ht="24" x14ac:dyDescent="0.2">
      <c r="A873" s="522">
        <v>867</v>
      </c>
      <c r="B873" s="455" t="s">
        <v>5655</v>
      </c>
      <c r="C873" s="460" t="s">
        <v>5656</v>
      </c>
      <c r="D873" s="462" t="s">
        <v>5529</v>
      </c>
      <c r="E873" s="460" t="s">
        <v>5657</v>
      </c>
      <c r="F873" s="464" t="s">
        <v>2346</v>
      </c>
      <c r="G873" s="464" t="s">
        <v>1610</v>
      </c>
      <c r="H873" s="464"/>
      <c r="I873" s="47">
        <v>1</v>
      </c>
    </row>
    <row r="874" spans="1:9" ht="24" x14ac:dyDescent="0.2">
      <c r="A874" s="522">
        <v>868</v>
      </c>
      <c r="B874" s="455" t="s">
        <v>5658</v>
      </c>
      <c r="C874" s="460" t="s">
        <v>5656</v>
      </c>
      <c r="D874" s="462" t="s">
        <v>5529</v>
      </c>
      <c r="E874" s="460" t="s">
        <v>5657</v>
      </c>
      <c r="F874" s="464" t="s">
        <v>2352</v>
      </c>
      <c r="G874" s="464" t="s">
        <v>1610</v>
      </c>
      <c r="H874" s="464"/>
      <c r="I874" s="47">
        <v>1</v>
      </c>
    </row>
    <row r="875" spans="1:9" ht="24" x14ac:dyDescent="0.2">
      <c r="A875" s="522">
        <v>869</v>
      </c>
      <c r="B875" s="455" t="s">
        <v>5659</v>
      </c>
      <c r="C875" s="460" t="s">
        <v>5660</v>
      </c>
      <c r="D875" s="462" t="s">
        <v>5529</v>
      </c>
      <c r="E875" s="460" t="s">
        <v>5661</v>
      </c>
      <c r="F875" s="464" t="s">
        <v>2346</v>
      </c>
      <c r="G875" s="464" t="s">
        <v>1610</v>
      </c>
      <c r="H875" s="464"/>
      <c r="I875" s="47">
        <v>1</v>
      </c>
    </row>
    <row r="876" spans="1:9" ht="24" x14ac:dyDescent="0.2">
      <c r="A876" s="522">
        <v>870</v>
      </c>
      <c r="B876" s="455" t="s">
        <v>5662</v>
      </c>
      <c r="C876" s="460" t="s">
        <v>5660</v>
      </c>
      <c r="D876" s="462" t="s">
        <v>5529</v>
      </c>
      <c r="E876" s="460" t="s">
        <v>5661</v>
      </c>
      <c r="F876" s="464" t="s">
        <v>2352</v>
      </c>
      <c r="G876" s="464" t="s">
        <v>1610</v>
      </c>
      <c r="H876" s="464"/>
      <c r="I876" s="47">
        <v>1</v>
      </c>
    </row>
    <row r="877" spans="1:9" ht="24" x14ac:dyDescent="0.2">
      <c r="A877" s="522">
        <v>871</v>
      </c>
      <c r="B877" s="455" t="s">
        <v>5663</v>
      </c>
      <c r="C877" s="460" t="s">
        <v>5664</v>
      </c>
      <c r="D877" s="462" t="s">
        <v>5529</v>
      </c>
      <c r="E877" s="460" t="s">
        <v>5665</v>
      </c>
      <c r="F877" s="464" t="s">
        <v>2346</v>
      </c>
      <c r="G877" s="464" t="s">
        <v>1610</v>
      </c>
      <c r="H877" s="464"/>
      <c r="I877" s="47">
        <v>1</v>
      </c>
    </row>
    <row r="878" spans="1:9" ht="24" x14ac:dyDescent="0.2">
      <c r="A878" s="522">
        <v>872</v>
      </c>
      <c r="B878" s="455" t="s">
        <v>5666</v>
      </c>
      <c r="C878" s="460" t="s">
        <v>5664</v>
      </c>
      <c r="D878" s="462" t="s">
        <v>5529</v>
      </c>
      <c r="E878" s="460" t="s">
        <v>5665</v>
      </c>
      <c r="F878" s="464" t="s">
        <v>2352</v>
      </c>
      <c r="G878" s="464" t="s">
        <v>1610</v>
      </c>
      <c r="H878" s="464"/>
      <c r="I878" s="47">
        <v>1</v>
      </c>
    </row>
    <row r="879" spans="1:9" ht="24" x14ac:dyDescent="0.2">
      <c r="A879" s="522">
        <v>873</v>
      </c>
      <c r="B879" s="455" t="s">
        <v>5667</v>
      </c>
      <c r="C879" s="460" t="s">
        <v>5668</v>
      </c>
      <c r="D879" s="462" t="s">
        <v>5529</v>
      </c>
      <c r="E879" s="460" t="s">
        <v>5669</v>
      </c>
      <c r="F879" s="464" t="s">
        <v>2346</v>
      </c>
      <c r="G879" s="464" t="s">
        <v>1610</v>
      </c>
      <c r="H879" s="464"/>
      <c r="I879" s="47">
        <v>1</v>
      </c>
    </row>
    <row r="880" spans="1:9" ht="24" x14ac:dyDescent="0.2">
      <c r="A880" s="522">
        <v>874</v>
      </c>
      <c r="B880" s="455" t="s">
        <v>5670</v>
      </c>
      <c r="C880" s="460" t="s">
        <v>5668</v>
      </c>
      <c r="D880" s="462" t="s">
        <v>5529</v>
      </c>
      <c r="E880" s="460" t="s">
        <v>5669</v>
      </c>
      <c r="F880" s="464" t="s">
        <v>2352</v>
      </c>
      <c r="G880" s="464" t="s">
        <v>1610</v>
      </c>
      <c r="H880" s="464"/>
      <c r="I880" s="47">
        <v>1</v>
      </c>
    </row>
    <row r="881" spans="1:9" ht="24" x14ac:dyDescent="0.2">
      <c r="A881" s="522">
        <v>875</v>
      </c>
      <c r="B881" s="455" t="s">
        <v>5671</v>
      </c>
      <c r="C881" s="460" t="s">
        <v>5672</v>
      </c>
      <c r="D881" s="462" t="s">
        <v>5529</v>
      </c>
      <c r="E881" s="460" t="s">
        <v>5673</v>
      </c>
      <c r="F881" s="464" t="s">
        <v>2346</v>
      </c>
      <c r="G881" s="464" t="s">
        <v>1610</v>
      </c>
      <c r="H881" s="464"/>
      <c r="I881" s="47">
        <v>1</v>
      </c>
    </row>
    <row r="882" spans="1:9" ht="24" x14ac:dyDescent="0.2">
      <c r="A882" s="522">
        <v>876</v>
      </c>
      <c r="B882" s="455" t="s">
        <v>5674</v>
      </c>
      <c r="C882" s="460" t="s">
        <v>5672</v>
      </c>
      <c r="D882" s="462" t="s">
        <v>5529</v>
      </c>
      <c r="E882" s="460" t="s">
        <v>5673</v>
      </c>
      <c r="F882" s="464" t="s">
        <v>2352</v>
      </c>
      <c r="G882" s="464" t="s">
        <v>1610</v>
      </c>
      <c r="H882" s="464"/>
      <c r="I882" s="47">
        <v>1</v>
      </c>
    </row>
    <row r="883" spans="1:9" ht="24" x14ac:dyDescent="0.2">
      <c r="A883" s="522">
        <v>877</v>
      </c>
      <c r="B883" s="455" t="s">
        <v>5675</v>
      </c>
      <c r="C883" s="460" t="s">
        <v>5676</v>
      </c>
      <c r="D883" s="462" t="s">
        <v>5529</v>
      </c>
      <c r="E883" s="460" t="s">
        <v>5677</v>
      </c>
      <c r="F883" s="464" t="s">
        <v>2346</v>
      </c>
      <c r="G883" s="464" t="s">
        <v>1610</v>
      </c>
      <c r="H883" s="464"/>
      <c r="I883" s="47">
        <v>1</v>
      </c>
    </row>
    <row r="884" spans="1:9" ht="24" x14ac:dyDescent="0.2">
      <c r="A884" s="522">
        <v>878</v>
      </c>
      <c r="B884" s="455" t="s">
        <v>5678</v>
      </c>
      <c r="C884" s="460" t="s">
        <v>5676</v>
      </c>
      <c r="D884" s="462" t="s">
        <v>5529</v>
      </c>
      <c r="E884" s="460" t="s">
        <v>5679</v>
      </c>
      <c r="F884" s="464" t="s">
        <v>2352</v>
      </c>
      <c r="G884" s="464" t="s">
        <v>1610</v>
      </c>
      <c r="H884" s="464"/>
      <c r="I884" s="47">
        <v>1</v>
      </c>
    </row>
    <row r="885" spans="1:9" ht="36" x14ac:dyDescent="0.2">
      <c r="A885" s="522">
        <v>879</v>
      </c>
      <c r="B885" s="455" t="s">
        <v>5680</v>
      </c>
      <c r="C885" s="460" t="s">
        <v>5681</v>
      </c>
      <c r="D885" s="462" t="s">
        <v>5529</v>
      </c>
      <c r="E885" s="460" t="s">
        <v>5682</v>
      </c>
      <c r="F885" s="464" t="s">
        <v>2346</v>
      </c>
      <c r="G885" s="464" t="s">
        <v>1610</v>
      </c>
      <c r="H885" s="464"/>
      <c r="I885" s="47">
        <v>1</v>
      </c>
    </row>
    <row r="886" spans="1:9" ht="36" x14ac:dyDescent="0.2">
      <c r="A886" s="522">
        <v>880</v>
      </c>
      <c r="B886" s="455" t="s">
        <v>5683</v>
      </c>
      <c r="C886" s="460" t="s">
        <v>5681</v>
      </c>
      <c r="D886" s="462" t="s">
        <v>5529</v>
      </c>
      <c r="E886" s="460" t="s">
        <v>5684</v>
      </c>
      <c r="F886" s="464" t="s">
        <v>2352</v>
      </c>
      <c r="G886" s="464" t="s">
        <v>1610</v>
      </c>
      <c r="H886" s="464"/>
      <c r="I886" s="47">
        <v>1</v>
      </c>
    </row>
    <row r="887" spans="1:9" ht="24" x14ac:dyDescent="0.2">
      <c r="A887" s="522">
        <v>881</v>
      </c>
      <c r="B887" s="455" t="s">
        <v>5685</v>
      </c>
      <c r="C887" s="460" t="s">
        <v>5686</v>
      </c>
      <c r="D887" s="462" t="s">
        <v>5529</v>
      </c>
      <c r="E887" s="460" t="s">
        <v>5687</v>
      </c>
      <c r="F887" s="464" t="s">
        <v>2346</v>
      </c>
      <c r="G887" s="464" t="s">
        <v>1610</v>
      </c>
      <c r="H887" s="464"/>
      <c r="I887" s="47">
        <v>15</v>
      </c>
    </row>
    <row r="888" spans="1:9" ht="24" x14ac:dyDescent="0.2">
      <c r="A888" s="522">
        <v>882</v>
      </c>
      <c r="B888" s="455" t="s">
        <v>5688</v>
      </c>
      <c r="C888" s="460" t="s">
        <v>5686</v>
      </c>
      <c r="D888" s="462" t="s">
        <v>5529</v>
      </c>
      <c r="E888" s="460" t="s">
        <v>5689</v>
      </c>
      <c r="F888" s="464" t="s">
        <v>2352</v>
      </c>
      <c r="G888" s="464" t="s">
        <v>1610</v>
      </c>
      <c r="H888" s="464"/>
      <c r="I888" s="47">
        <v>15</v>
      </c>
    </row>
    <row r="889" spans="1:9" ht="24" x14ac:dyDescent="0.2">
      <c r="A889" s="522">
        <v>883</v>
      </c>
      <c r="B889" s="455" t="s">
        <v>5690</v>
      </c>
      <c r="C889" s="460" t="s">
        <v>5691</v>
      </c>
      <c r="D889" s="462" t="s">
        <v>5529</v>
      </c>
      <c r="E889" s="460" t="s">
        <v>5692</v>
      </c>
      <c r="F889" s="464" t="s">
        <v>2346</v>
      </c>
      <c r="G889" s="464" t="s">
        <v>1610</v>
      </c>
      <c r="H889" s="464"/>
      <c r="I889" s="47">
        <v>1</v>
      </c>
    </row>
    <row r="890" spans="1:9" ht="24" x14ac:dyDescent="0.2">
      <c r="A890" s="522">
        <v>884</v>
      </c>
      <c r="B890" s="455" t="s">
        <v>5693</v>
      </c>
      <c r="C890" s="460" t="s">
        <v>5691</v>
      </c>
      <c r="D890" s="462" t="s">
        <v>5529</v>
      </c>
      <c r="E890" s="460" t="s">
        <v>5694</v>
      </c>
      <c r="F890" s="464" t="s">
        <v>2352</v>
      </c>
      <c r="G890" s="464" t="s">
        <v>1610</v>
      </c>
      <c r="H890" s="464"/>
      <c r="I890" s="47">
        <v>1</v>
      </c>
    </row>
    <row r="891" spans="1:9" ht="24" x14ac:dyDescent="0.2">
      <c r="A891" s="522">
        <v>885</v>
      </c>
      <c r="B891" s="455" t="s">
        <v>5695</v>
      </c>
      <c r="C891" s="460" t="s">
        <v>5696</v>
      </c>
      <c r="D891" s="462" t="s">
        <v>5529</v>
      </c>
      <c r="E891" s="460" t="s">
        <v>5697</v>
      </c>
      <c r="F891" s="464" t="s">
        <v>2346</v>
      </c>
      <c r="G891" s="464" t="s">
        <v>1610</v>
      </c>
      <c r="H891" s="464"/>
      <c r="I891" s="47">
        <v>1</v>
      </c>
    </row>
    <row r="892" spans="1:9" ht="24" x14ac:dyDescent="0.2">
      <c r="A892" s="522">
        <v>886</v>
      </c>
      <c r="B892" s="455" t="s">
        <v>5698</v>
      </c>
      <c r="C892" s="460" t="s">
        <v>5696</v>
      </c>
      <c r="D892" s="462" t="s">
        <v>5529</v>
      </c>
      <c r="E892" s="460" t="s">
        <v>5699</v>
      </c>
      <c r="F892" s="464" t="s">
        <v>2352</v>
      </c>
      <c r="G892" s="464" t="s">
        <v>1610</v>
      </c>
      <c r="H892" s="464"/>
      <c r="I892" s="47">
        <v>1</v>
      </c>
    </row>
    <row r="893" spans="1:9" ht="228" x14ac:dyDescent="0.2">
      <c r="A893" s="522">
        <v>887</v>
      </c>
      <c r="B893" s="455" t="s">
        <v>5700</v>
      </c>
      <c r="C893" s="460" t="s">
        <v>5701</v>
      </c>
      <c r="D893" s="455">
        <v>2014</v>
      </c>
      <c r="E893" s="460" t="s">
        <v>5702</v>
      </c>
      <c r="F893" s="464" t="s">
        <v>2321</v>
      </c>
      <c r="G893" s="464" t="s">
        <v>1610</v>
      </c>
      <c r="H893" s="464"/>
      <c r="I893" s="47">
        <v>1</v>
      </c>
    </row>
    <row r="894" spans="1:9" ht="36" x14ac:dyDescent="0.2">
      <c r="A894" s="522">
        <v>888</v>
      </c>
      <c r="B894" s="455" t="s">
        <v>5703</v>
      </c>
      <c r="C894" s="460" t="s">
        <v>5704</v>
      </c>
      <c r="D894" s="455">
        <v>2014</v>
      </c>
      <c r="E894" s="44" t="s">
        <v>5133</v>
      </c>
      <c r="F894" s="464" t="s">
        <v>2340</v>
      </c>
      <c r="G894" s="464" t="s">
        <v>1610</v>
      </c>
      <c r="H894" s="464"/>
      <c r="I894" s="47">
        <v>1</v>
      </c>
    </row>
    <row r="895" spans="1:9" ht="24" x14ac:dyDescent="0.2">
      <c r="A895" s="522">
        <v>889</v>
      </c>
      <c r="B895" s="455" t="s">
        <v>5705</v>
      </c>
      <c r="C895" s="460" t="s">
        <v>5706</v>
      </c>
      <c r="D895" s="455">
        <v>2014</v>
      </c>
      <c r="E895" s="460" t="s">
        <v>5707</v>
      </c>
      <c r="F895" s="464" t="s">
        <v>2340</v>
      </c>
      <c r="G895" s="464" t="s">
        <v>1610</v>
      </c>
      <c r="H895" s="464"/>
      <c r="I895" s="47">
        <v>1</v>
      </c>
    </row>
    <row r="896" spans="1:9" ht="24" x14ac:dyDescent="0.2">
      <c r="A896" s="522">
        <v>890</v>
      </c>
      <c r="B896" s="455" t="s">
        <v>5708</v>
      </c>
      <c r="C896" s="460" t="s">
        <v>5709</v>
      </c>
      <c r="D896" s="455">
        <v>2014</v>
      </c>
      <c r="E896" s="460" t="s">
        <v>5710</v>
      </c>
      <c r="F896" s="464" t="s">
        <v>2340</v>
      </c>
      <c r="G896" s="464" t="s">
        <v>1610</v>
      </c>
      <c r="H896" s="464"/>
      <c r="I896" s="47">
        <v>1</v>
      </c>
    </row>
    <row r="897" spans="1:9" ht="24" x14ac:dyDescent="0.2">
      <c r="A897" s="522">
        <v>891</v>
      </c>
      <c r="B897" s="455" t="s">
        <v>5711</v>
      </c>
      <c r="C897" s="460" t="s">
        <v>5712</v>
      </c>
      <c r="D897" s="455">
        <v>2014</v>
      </c>
      <c r="E897" s="460" t="s">
        <v>5713</v>
      </c>
      <c r="F897" s="464" t="s">
        <v>2340</v>
      </c>
      <c r="G897" s="464" t="s">
        <v>1610</v>
      </c>
      <c r="H897" s="464"/>
      <c r="I897" s="47">
        <v>1</v>
      </c>
    </row>
    <row r="898" spans="1:9" ht="24" x14ac:dyDescent="0.2">
      <c r="A898" s="522">
        <v>892</v>
      </c>
      <c r="B898" s="455" t="s">
        <v>5714</v>
      </c>
      <c r="C898" s="460" t="s">
        <v>5715</v>
      </c>
      <c r="D898" s="455">
        <v>2014</v>
      </c>
      <c r="E898" s="460" t="s">
        <v>5716</v>
      </c>
      <c r="F898" s="464" t="s">
        <v>2340</v>
      </c>
      <c r="G898" s="464" t="s">
        <v>1610</v>
      </c>
      <c r="H898" s="464"/>
      <c r="I898" s="47">
        <v>1</v>
      </c>
    </row>
    <row r="899" spans="1:9" ht="48" x14ac:dyDescent="0.2">
      <c r="A899" s="522">
        <v>893</v>
      </c>
      <c r="B899" s="455" t="s">
        <v>5717</v>
      </c>
      <c r="C899" s="460" t="s">
        <v>5281</v>
      </c>
      <c r="D899" s="462" t="s">
        <v>5529</v>
      </c>
      <c r="E899" s="460" t="s">
        <v>5718</v>
      </c>
      <c r="F899" s="464" t="s">
        <v>2340</v>
      </c>
      <c r="G899" s="464" t="s">
        <v>1610</v>
      </c>
      <c r="H899" s="464"/>
      <c r="I899" s="47">
        <v>1</v>
      </c>
    </row>
    <row r="900" spans="1:9" ht="24" x14ac:dyDescent="0.2">
      <c r="A900" s="522">
        <v>894</v>
      </c>
      <c r="B900" s="455" t="s">
        <v>5719</v>
      </c>
      <c r="C900" s="460" t="s">
        <v>5184</v>
      </c>
      <c r="D900" s="462" t="s">
        <v>5529</v>
      </c>
      <c r="E900" s="460" t="s">
        <v>5720</v>
      </c>
      <c r="F900" s="464" t="s">
        <v>2346</v>
      </c>
      <c r="G900" s="464" t="s">
        <v>1610</v>
      </c>
      <c r="H900" s="464"/>
      <c r="I900" s="47">
        <v>1</v>
      </c>
    </row>
    <row r="901" spans="1:9" ht="24" x14ac:dyDescent="0.2">
      <c r="A901" s="522">
        <v>895</v>
      </c>
      <c r="B901" s="455" t="s">
        <v>5721</v>
      </c>
      <c r="C901" s="460" t="s">
        <v>5722</v>
      </c>
      <c r="D901" s="462" t="s">
        <v>5529</v>
      </c>
      <c r="E901" s="460" t="s">
        <v>5723</v>
      </c>
      <c r="F901" s="464" t="s">
        <v>2346</v>
      </c>
      <c r="G901" s="464" t="s">
        <v>1610</v>
      </c>
      <c r="H901" s="464"/>
      <c r="I901" s="47">
        <v>1</v>
      </c>
    </row>
    <row r="902" spans="1:9" ht="24" x14ac:dyDescent="0.2">
      <c r="A902" s="522">
        <v>896</v>
      </c>
      <c r="B902" s="455" t="s">
        <v>5724</v>
      </c>
      <c r="C902" s="460" t="s">
        <v>5725</v>
      </c>
      <c r="D902" s="462" t="s">
        <v>5529</v>
      </c>
      <c r="E902" s="460" t="s">
        <v>5726</v>
      </c>
      <c r="F902" s="464" t="s">
        <v>2346</v>
      </c>
      <c r="G902" s="464" t="s">
        <v>1610</v>
      </c>
      <c r="H902" s="464"/>
      <c r="I902" s="47">
        <v>1</v>
      </c>
    </row>
    <row r="903" spans="1:9" ht="24" x14ac:dyDescent="0.2">
      <c r="A903" s="522">
        <v>897</v>
      </c>
      <c r="B903" s="455" t="s">
        <v>5727</v>
      </c>
      <c r="C903" s="460" t="s">
        <v>4757</v>
      </c>
      <c r="D903" s="462" t="s">
        <v>5529</v>
      </c>
      <c r="E903" s="460" t="s">
        <v>5728</v>
      </c>
      <c r="F903" s="482" t="s">
        <v>1361</v>
      </c>
      <c r="G903" s="464" t="s">
        <v>1610</v>
      </c>
      <c r="H903" s="464"/>
      <c r="I903" s="47">
        <v>1</v>
      </c>
    </row>
    <row r="904" spans="1:9" ht="36" x14ac:dyDescent="0.2">
      <c r="A904" s="522">
        <v>898</v>
      </c>
      <c r="B904" s="455" t="s">
        <v>5729</v>
      </c>
      <c r="C904" s="460" t="s">
        <v>5730</v>
      </c>
      <c r="D904" s="462" t="s">
        <v>3448</v>
      </c>
      <c r="E904" s="460" t="s">
        <v>5731</v>
      </c>
      <c r="F904" s="464" t="s">
        <v>2575</v>
      </c>
      <c r="G904" s="464" t="s">
        <v>1610</v>
      </c>
      <c r="H904" s="464"/>
      <c r="I904" s="47">
        <v>2</v>
      </c>
    </row>
    <row r="905" spans="1:9" ht="36" x14ac:dyDescent="0.2">
      <c r="A905" s="522">
        <v>899</v>
      </c>
      <c r="B905" s="455" t="s">
        <v>5732</v>
      </c>
      <c r="C905" s="478" t="s">
        <v>5733</v>
      </c>
      <c r="D905" s="462" t="s">
        <v>3463</v>
      </c>
      <c r="E905" s="479" t="s">
        <v>5734</v>
      </c>
      <c r="F905" s="464" t="s">
        <v>2575</v>
      </c>
      <c r="G905" s="464" t="s">
        <v>1610</v>
      </c>
      <c r="H905" s="464"/>
      <c r="I905" s="47">
        <v>1</v>
      </c>
    </row>
    <row r="906" spans="1:9" ht="24" x14ac:dyDescent="0.2">
      <c r="A906" s="522">
        <v>900</v>
      </c>
      <c r="B906" s="455" t="s">
        <v>5735</v>
      </c>
      <c r="C906" s="460" t="s">
        <v>5736</v>
      </c>
      <c r="D906" s="462"/>
      <c r="E906" s="463" t="s">
        <v>5737</v>
      </c>
      <c r="F906" s="464" t="s">
        <v>2937</v>
      </c>
      <c r="G906" s="464" t="s">
        <v>1610</v>
      </c>
      <c r="H906" s="464"/>
      <c r="I906" s="47">
        <v>1</v>
      </c>
    </row>
    <row r="907" spans="1:9" ht="24" x14ac:dyDescent="0.2">
      <c r="A907" s="522">
        <v>901</v>
      </c>
      <c r="B907" s="455" t="s">
        <v>5738</v>
      </c>
      <c r="C907" s="460" t="s">
        <v>4909</v>
      </c>
      <c r="D907" s="462"/>
      <c r="E907" s="463" t="s">
        <v>5739</v>
      </c>
      <c r="F907" s="464" t="s">
        <v>2937</v>
      </c>
      <c r="G907" s="464" t="s">
        <v>1610</v>
      </c>
      <c r="H907" s="464"/>
      <c r="I907" s="47">
        <v>1</v>
      </c>
    </row>
    <row r="908" spans="1:9" ht="24" x14ac:dyDescent="0.2">
      <c r="A908" s="522">
        <v>902</v>
      </c>
      <c r="B908" s="455" t="s">
        <v>5740</v>
      </c>
      <c r="C908" s="460" t="s">
        <v>3799</v>
      </c>
      <c r="D908" s="462"/>
      <c r="E908" s="463" t="s">
        <v>5741</v>
      </c>
      <c r="F908" s="464" t="s">
        <v>2893</v>
      </c>
      <c r="G908" s="464" t="s">
        <v>1610</v>
      </c>
      <c r="H908" s="464"/>
      <c r="I908" s="47">
        <v>1</v>
      </c>
    </row>
    <row r="909" spans="1:9" ht="24" x14ac:dyDescent="0.2">
      <c r="A909" s="522">
        <v>903</v>
      </c>
      <c r="B909" s="455" t="s">
        <v>5742</v>
      </c>
      <c r="C909" s="460" t="s">
        <v>5233</v>
      </c>
      <c r="D909" s="462"/>
      <c r="E909" s="463" t="s">
        <v>5524</v>
      </c>
      <c r="F909" s="464" t="s">
        <v>2342</v>
      </c>
      <c r="G909" s="464" t="s">
        <v>1610</v>
      </c>
      <c r="H909" s="464"/>
      <c r="I909" s="47">
        <v>1</v>
      </c>
    </row>
    <row r="910" spans="1:9" ht="24" x14ac:dyDescent="0.2">
      <c r="A910" s="522">
        <v>904</v>
      </c>
      <c r="B910" s="455" t="s">
        <v>5743</v>
      </c>
      <c r="C910" s="460" t="s">
        <v>4297</v>
      </c>
      <c r="D910" s="462"/>
      <c r="E910" s="463" t="s">
        <v>5744</v>
      </c>
      <c r="F910" s="464" t="s">
        <v>2342</v>
      </c>
      <c r="G910" s="464" t="s">
        <v>1610</v>
      </c>
      <c r="H910" s="464"/>
      <c r="I910" s="47">
        <v>1</v>
      </c>
    </row>
    <row r="911" spans="1:9" ht="24" x14ac:dyDescent="0.2">
      <c r="A911" s="522">
        <v>905</v>
      </c>
      <c r="B911" s="455" t="s">
        <v>5745</v>
      </c>
      <c r="C911" s="460" t="s">
        <v>5746</v>
      </c>
      <c r="D911" s="462"/>
      <c r="E911" s="463" t="s">
        <v>5747</v>
      </c>
      <c r="F911" s="464" t="s">
        <v>2342</v>
      </c>
      <c r="G911" s="464" t="s">
        <v>1610</v>
      </c>
      <c r="H911" s="464"/>
      <c r="I911" s="47">
        <v>1</v>
      </c>
    </row>
    <row r="912" spans="1:9" ht="24" x14ac:dyDescent="0.2">
      <c r="A912" s="522">
        <v>906</v>
      </c>
      <c r="B912" s="455" t="s">
        <v>5748</v>
      </c>
      <c r="C912" s="460" t="s">
        <v>5746</v>
      </c>
      <c r="D912" s="462"/>
      <c r="E912" s="463" t="s">
        <v>5749</v>
      </c>
      <c r="F912" s="464" t="s">
        <v>2342</v>
      </c>
      <c r="G912" s="464" t="s">
        <v>1610</v>
      </c>
      <c r="H912" s="464"/>
      <c r="I912" s="47">
        <v>1</v>
      </c>
    </row>
    <row r="913" spans="1:9" ht="24" x14ac:dyDescent="0.2">
      <c r="A913" s="522">
        <v>907</v>
      </c>
      <c r="B913" s="455" t="s">
        <v>5750</v>
      </c>
      <c r="C913" s="460" t="s">
        <v>5751</v>
      </c>
      <c r="D913" s="462"/>
      <c r="E913" s="463" t="s">
        <v>5752</v>
      </c>
      <c r="F913" s="464" t="s">
        <v>2321</v>
      </c>
      <c r="G913" s="464" t="s">
        <v>1610</v>
      </c>
      <c r="H913" s="464"/>
      <c r="I913" s="47">
        <v>1</v>
      </c>
    </row>
    <row r="914" spans="1:9" ht="36" x14ac:dyDescent="0.2">
      <c r="A914" s="522">
        <v>908</v>
      </c>
      <c r="B914" s="455" t="s">
        <v>5753</v>
      </c>
      <c r="C914" s="460" t="s">
        <v>5754</v>
      </c>
      <c r="D914" s="462"/>
      <c r="E914" s="463" t="s">
        <v>5755</v>
      </c>
      <c r="F914" s="464" t="s">
        <v>2076</v>
      </c>
      <c r="G914" s="464" t="s">
        <v>2077</v>
      </c>
      <c r="H914" s="464"/>
      <c r="I914" s="47">
        <v>1</v>
      </c>
    </row>
    <row r="915" spans="1:9" ht="36" x14ac:dyDescent="0.2">
      <c r="A915" s="522">
        <v>909</v>
      </c>
      <c r="B915" s="455" t="s">
        <v>5756</v>
      </c>
      <c r="C915" s="460" t="s">
        <v>5757</v>
      </c>
      <c r="D915" s="462"/>
      <c r="E915" s="463" t="s">
        <v>5758</v>
      </c>
      <c r="F915" s="464" t="s">
        <v>2076</v>
      </c>
      <c r="G915" s="464" t="s">
        <v>2077</v>
      </c>
      <c r="H915" s="464"/>
      <c r="I915" s="47">
        <v>1</v>
      </c>
    </row>
    <row r="916" spans="1:9" ht="36" x14ac:dyDescent="0.2">
      <c r="A916" s="522">
        <v>910</v>
      </c>
      <c r="B916" s="455" t="s">
        <v>5759</v>
      </c>
      <c r="C916" s="460" t="s">
        <v>5760</v>
      </c>
      <c r="D916" s="462"/>
      <c r="E916" s="463" t="s">
        <v>5761</v>
      </c>
      <c r="F916" s="464" t="s">
        <v>2076</v>
      </c>
      <c r="G916" s="464" t="s">
        <v>2077</v>
      </c>
      <c r="H916" s="464"/>
      <c r="I916" s="47">
        <v>1</v>
      </c>
    </row>
    <row r="917" spans="1:9" ht="36" x14ac:dyDescent="0.2">
      <c r="A917" s="522">
        <v>911</v>
      </c>
      <c r="B917" s="455" t="s">
        <v>5762</v>
      </c>
      <c r="C917" s="460" t="s">
        <v>5763</v>
      </c>
      <c r="D917" s="462"/>
      <c r="E917" s="463" t="s">
        <v>5764</v>
      </c>
      <c r="F917" s="464" t="s">
        <v>2076</v>
      </c>
      <c r="G917" s="464" t="s">
        <v>2077</v>
      </c>
      <c r="H917" s="464"/>
      <c r="I917" s="47">
        <v>1</v>
      </c>
    </row>
    <row r="918" spans="1:9" ht="36" x14ac:dyDescent="0.2">
      <c r="A918" s="522">
        <v>912</v>
      </c>
      <c r="B918" s="455" t="s">
        <v>5765</v>
      </c>
      <c r="C918" s="460" t="s">
        <v>5766</v>
      </c>
      <c r="D918" s="462"/>
      <c r="E918" s="463" t="s">
        <v>5767</v>
      </c>
      <c r="F918" s="464" t="s">
        <v>2076</v>
      </c>
      <c r="G918" s="464" t="s">
        <v>2077</v>
      </c>
      <c r="H918" s="464"/>
      <c r="I918" s="47">
        <v>1</v>
      </c>
    </row>
    <row r="919" spans="1:9" ht="36" x14ac:dyDescent="0.2">
      <c r="A919" s="522">
        <v>913</v>
      </c>
      <c r="B919" s="455" t="s">
        <v>5768</v>
      </c>
      <c r="C919" s="460" t="s">
        <v>5769</v>
      </c>
      <c r="D919" s="462"/>
      <c r="E919" s="463" t="s">
        <v>5770</v>
      </c>
      <c r="F919" s="464" t="s">
        <v>2076</v>
      </c>
      <c r="G919" s="464" t="s">
        <v>2077</v>
      </c>
      <c r="H919" s="464"/>
      <c r="I919" s="47">
        <v>1</v>
      </c>
    </row>
    <row r="920" spans="1:9" ht="36" x14ac:dyDescent="0.2">
      <c r="A920" s="522">
        <v>914</v>
      </c>
      <c r="B920" s="455" t="s">
        <v>5771</v>
      </c>
      <c r="C920" s="460" t="s">
        <v>5772</v>
      </c>
      <c r="D920" s="462"/>
      <c r="E920" s="463" t="s">
        <v>5773</v>
      </c>
      <c r="F920" s="464" t="s">
        <v>2076</v>
      </c>
      <c r="G920" s="464" t="s">
        <v>2077</v>
      </c>
      <c r="H920" s="464"/>
      <c r="I920" s="47">
        <v>1</v>
      </c>
    </row>
    <row r="921" spans="1:9" ht="36" x14ac:dyDescent="0.2">
      <c r="A921" s="522">
        <v>915</v>
      </c>
      <c r="B921" s="455" t="s">
        <v>5774</v>
      </c>
      <c r="C921" s="460" t="s">
        <v>5775</v>
      </c>
      <c r="D921" s="462"/>
      <c r="E921" s="463" t="s">
        <v>5776</v>
      </c>
      <c r="F921" s="464" t="s">
        <v>2076</v>
      </c>
      <c r="G921" s="464" t="s">
        <v>2077</v>
      </c>
      <c r="H921" s="464"/>
      <c r="I921" s="47">
        <v>1</v>
      </c>
    </row>
    <row r="922" spans="1:9" ht="36" x14ac:dyDescent="0.2">
      <c r="A922" s="522">
        <v>916</v>
      </c>
      <c r="B922" s="455" t="s">
        <v>5777</v>
      </c>
      <c r="C922" s="460" t="s">
        <v>5778</v>
      </c>
      <c r="D922" s="462"/>
      <c r="E922" s="463" t="s">
        <v>5779</v>
      </c>
      <c r="F922" s="464" t="s">
        <v>2076</v>
      </c>
      <c r="G922" s="464" t="s">
        <v>2077</v>
      </c>
      <c r="H922" s="464"/>
      <c r="I922" s="47">
        <v>2</v>
      </c>
    </row>
    <row r="923" spans="1:9" ht="36" x14ac:dyDescent="0.2">
      <c r="A923" s="522">
        <v>917</v>
      </c>
      <c r="B923" s="455" t="s">
        <v>5780</v>
      </c>
      <c r="C923" s="460" t="s">
        <v>5781</v>
      </c>
      <c r="D923" s="462"/>
      <c r="E923" s="463" t="s">
        <v>5782</v>
      </c>
      <c r="F923" s="464" t="s">
        <v>2076</v>
      </c>
      <c r="G923" s="464" t="s">
        <v>2077</v>
      </c>
      <c r="H923" s="464"/>
      <c r="I923" s="47">
        <v>1</v>
      </c>
    </row>
    <row r="924" spans="1:9" ht="36" x14ac:dyDescent="0.2">
      <c r="A924" s="522">
        <v>918</v>
      </c>
      <c r="B924" s="455" t="s">
        <v>5783</v>
      </c>
      <c r="C924" s="460" t="s">
        <v>5784</v>
      </c>
      <c r="D924" s="462"/>
      <c r="E924" s="463" t="s">
        <v>5785</v>
      </c>
      <c r="F924" s="464" t="s">
        <v>962</v>
      </c>
      <c r="G924" s="464" t="s">
        <v>797</v>
      </c>
      <c r="H924" s="464"/>
      <c r="I924" s="47">
        <v>1</v>
      </c>
    </row>
    <row r="925" spans="1:9" ht="36" x14ac:dyDescent="0.2">
      <c r="A925" s="522">
        <v>919</v>
      </c>
      <c r="B925" s="455" t="s">
        <v>5786</v>
      </c>
      <c r="C925" s="460" t="s">
        <v>5787</v>
      </c>
      <c r="D925" s="462"/>
      <c r="E925" s="463" t="s">
        <v>5788</v>
      </c>
      <c r="F925" s="464" t="s">
        <v>2076</v>
      </c>
      <c r="G925" s="464" t="s">
        <v>2077</v>
      </c>
      <c r="H925" s="464"/>
      <c r="I925" s="47">
        <v>1</v>
      </c>
    </row>
    <row r="926" spans="1:9" ht="36" x14ac:dyDescent="0.2">
      <c r="A926" s="522">
        <v>920</v>
      </c>
      <c r="B926" s="455" t="s">
        <v>5789</v>
      </c>
      <c r="C926" s="460" t="s">
        <v>5790</v>
      </c>
      <c r="D926" s="462"/>
      <c r="E926" s="463" t="s">
        <v>5791</v>
      </c>
      <c r="F926" s="464" t="s">
        <v>2076</v>
      </c>
      <c r="G926" s="464" t="s">
        <v>2077</v>
      </c>
      <c r="H926" s="464"/>
      <c r="I926" s="47">
        <v>1</v>
      </c>
    </row>
    <row r="927" spans="1:9" ht="48" x14ac:dyDescent="0.2">
      <c r="A927" s="522">
        <v>921</v>
      </c>
      <c r="B927" s="455" t="s">
        <v>5792</v>
      </c>
      <c r="C927" s="460" t="s">
        <v>5793</v>
      </c>
      <c r="D927" s="462"/>
      <c r="E927" s="463" t="s">
        <v>5794</v>
      </c>
      <c r="F927" s="464" t="s">
        <v>2076</v>
      </c>
      <c r="G927" s="464" t="s">
        <v>2077</v>
      </c>
      <c r="H927" s="464"/>
      <c r="I927" s="47">
        <v>1</v>
      </c>
    </row>
    <row r="928" spans="1:9" ht="60" x14ac:dyDescent="0.2">
      <c r="A928" s="522">
        <v>922</v>
      </c>
      <c r="B928" s="455" t="s">
        <v>5795</v>
      </c>
      <c r="C928" s="460" t="s">
        <v>5796</v>
      </c>
      <c r="D928" s="462"/>
      <c r="E928" s="463" t="s">
        <v>5797</v>
      </c>
      <c r="F928" s="464" t="s">
        <v>2076</v>
      </c>
      <c r="G928" s="464" t="s">
        <v>2077</v>
      </c>
      <c r="H928" s="464"/>
      <c r="I928" s="47">
        <v>2</v>
      </c>
    </row>
    <row r="929" spans="1:9" ht="48" x14ac:dyDescent="0.2">
      <c r="A929" s="522">
        <v>923</v>
      </c>
      <c r="B929" s="455" t="s">
        <v>5798</v>
      </c>
      <c r="C929" s="460" t="s">
        <v>5799</v>
      </c>
      <c r="D929" s="462"/>
      <c r="E929" s="463" t="s">
        <v>5800</v>
      </c>
      <c r="F929" s="464" t="s">
        <v>2076</v>
      </c>
      <c r="G929" s="464" t="s">
        <v>2077</v>
      </c>
      <c r="H929" s="464"/>
      <c r="I929" s="47">
        <v>1</v>
      </c>
    </row>
    <row r="930" spans="1:9" ht="60" x14ac:dyDescent="0.2">
      <c r="A930" s="522">
        <v>924</v>
      </c>
      <c r="B930" s="455" t="s">
        <v>5801</v>
      </c>
      <c r="C930" s="460" t="s">
        <v>5802</v>
      </c>
      <c r="D930" s="462"/>
      <c r="E930" s="463" t="s">
        <v>5803</v>
      </c>
      <c r="F930" s="464" t="s">
        <v>2076</v>
      </c>
      <c r="G930" s="464" t="s">
        <v>2077</v>
      </c>
      <c r="H930" s="464"/>
      <c r="I930" s="47">
        <v>1</v>
      </c>
    </row>
    <row r="931" spans="1:9" ht="48" x14ac:dyDescent="0.2">
      <c r="A931" s="522">
        <v>925</v>
      </c>
      <c r="B931" s="455" t="s">
        <v>5804</v>
      </c>
      <c r="C931" s="460" t="s">
        <v>5805</v>
      </c>
      <c r="D931" s="462"/>
      <c r="E931" s="463" t="s">
        <v>5806</v>
      </c>
      <c r="F931" s="464" t="s">
        <v>2076</v>
      </c>
      <c r="G931" s="464" t="s">
        <v>2077</v>
      </c>
      <c r="H931" s="464"/>
      <c r="I931" s="47">
        <v>1</v>
      </c>
    </row>
    <row r="932" spans="1:9" ht="60" x14ac:dyDescent="0.2">
      <c r="A932" s="522">
        <v>926</v>
      </c>
      <c r="B932" s="455" t="s">
        <v>5807</v>
      </c>
      <c r="C932" s="460" t="s">
        <v>5808</v>
      </c>
      <c r="D932" s="462"/>
      <c r="E932" s="463" t="s">
        <v>5809</v>
      </c>
      <c r="F932" s="464" t="s">
        <v>2076</v>
      </c>
      <c r="G932" s="464" t="s">
        <v>797</v>
      </c>
      <c r="H932" s="464"/>
      <c r="I932" s="47">
        <v>1</v>
      </c>
    </row>
    <row r="933" spans="1:9" ht="60" x14ac:dyDescent="0.2">
      <c r="A933" s="522">
        <v>927</v>
      </c>
      <c r="B933" s="455" t="s">
        <v>5810</v>
      </c>
      <c r="C933" s="267" t="s">
        <v>5811</v>
      </c>
      <c r="D933" s="462"/>
      <c r="E933" s="463" t="s">
        <v>5812</v>
      </c>
      <c r="F933" s="464" t="s">
        <v>2076</v>
      </c>
      <c r="G933" s="464" t="s">
        <v>2077</v>
      </c>
      <c r="H933" s="464"/>
      <c r="I933" s="47">
        <v>7</v>
      </c>
    </row>
    <row r="934" spans="1:9" ht="36" x14ac:dyDescent="0.2">
      <c r="A934" s="522">
        <v>928</v>
      </c>
      <c r="B934" s="455" t="s">
        <v>5813</v>
      </c>
      <c r="C934" s="267" t="s">
        <v>5814</v>
      </c>
      <c r="D934" s="462"/>
      <c r="E934" s="463" t="s">
        <v>5815</v>
      </c>
      <c r="F934" s="464" t="s">
        <v>2076</v>
      </c>
      <c r="G934" s="464" t="s">
        <v>2077</v>
      </c>
      <c r="H934" s="464"/>
      <c r="I934" s="47">
        <v>2</v>
      </c>
    </row>
    <row r="935" spans="1:9" ht="36" x14ac:dyDescent="0.2">
      <c r="A935" s="522">
        <v>929</v>
      </c>
      <c r="B935" s="455" t="s">
        <v>5816</v>
      </c>
      <c r="C935" s="490" t="s">
        <v>5817</v>
      </c>
      <c r="D935" s="462"/>
      <c r="E935" s="463" t="s">
        <v>5818</v>
      </c>
      <c r="F935" s="464" t="s">
        <v>2076</v>
      </c>
      <c r="G935" s="464" t="s">
        <v>2077</v>
      </c>
      <c r="H935" s="464"/>
      <c r="I935" s="47">
        <v>2</v>
      </c>
    </row>
    <row r="936" spans="1:9" ht="36" x14ac:dyDescent="0.2">
      <c r="A936" s="522">
        <v>930</v>
      </c>
      <c r="B936" s="455" t="s">
        <v>5819</v>
      </c>
      <c r="C936" s="490" t="s">
        <v>5820</v>
      </c>
      <c r="D936" s="462"/>
      <c r="E936" s="463" t="s">
        <v>5821</v>
      </c>
      <c r="F936" s="464" t="s">
        <v>2076</v>
      </c>
      <c r="G936" s="464" t="s">
        <v>2077</v>
      </c>
      <c r="H936" s="464"/>
      <c r="I936" s="47">
        <v>3</v>
      </c>
    </row>
    <row r="937" spans="1:9" ht="36" x14ac:dyDescent="0.2">
      <c r="A937" s="522">
        <v>931</v>
      </c>
      <c r="B937" s="455" t="s">
        <v>5822</v>
      </c>
      <c r="C937" s="463" t="s">
        <v>5823</v>
      </c>
      <c r="D937" s="462"/>
      <c r="E937" s="463" t="s">
        <v>5824</v>
      </c>
      <c r="F937" s="464" t="s">
        <v>2076</v>
      </c>
      <c r="G937" s="464" t="s">
        <v>2077</v>
      </c>
      <c r="H937" s="464"/>
      <c r="I937" s="47">
        <v>2</v>
      </c>
    </row>
    <row r="938" spans="1:9" ht="36" x14ac:dyDescent="0.2">
      <c r="A938" s="522">
        <v>932</v>
      </c>
      <c r="B938" s="455" t="s">
        <v>5825</v>
      </c>
      <c r="C938" s="490" t="s">
        <v>5826</v>
      </c>
      <c r="D938" s="462"/>
      <c r="E938" s="463" t="s">
        <v>5827</v>
      </c>
      <c r="F938" s="464" t="s">
        <v>2076</v>
      </c>
      <c r="G938" s="464" t="s">
        <v>2077</v>
      </c>
      <c r="H938" s="464"/>
      <c r="I938" s="47">
        <v>2</v>
      </c>
    </row>
    <row r="939" spans="1:9" ht="36" x14ac:dyDescent="0.2">
      <c r="A939" s="522">
        <v>933</v>
      </c>
      <c r="B939" s="455" t="s">
        <v>5828</v>
      </c>
      <c r="C939" s="460" t="s">
        <v>5829</v>
      </c>
      <c r="D939" s="462"/>
      <c r="E939" s="463" t="s">
        <v>5830</v>
      </c>
      <c r="F939" s="464" t="s">
        <v>2076</v>
      </c>
      <c r="G939" s="464" t="s">
        <v>2077</v>
      </c>
      <c r="H939" s="464"/>
      <c r="I939" s="47">
        <v>1</v>
      </c>
    </row>
    <row r="940" spans="1:9" ht="36" x14ac:dyDescent="0.2">
      <c r="A940" s="522">
        <v>934</v>
      </c>
      <c r="B940" s="455" t="s">
        <v>5831</v>
      </c>
      <c r="C940" s="490" t="s">
        <v>5832</v>
      </c>
      <c r="D940" s="462"/>
      <c r="E940" s="463" t="s">
        <v>5833</v>
      </c>
      <c r="F940" s="464" t="s">
        <v>2076</v>
      </c>
      <c r="G940" s="464" t="s">
        <v>2077</v>
      </c>
      <c r="H940" s="464"/>
      <c r="I940" s="47">
        <v>1</v>
      </c>
    </row>
    <row r="941" spans="1:9" ht="36" x14ac:dyDescent="0.2">
      <c r="A941" s="522">
        <v>935</v>
      </c>
      <c r="B941" s="455" t="s">
        <v>5834</v>
      </c>
      <c r="C941" s="490" t="s">
        <v>5835</v>
      </c>
      <c r="D941" s="462"/>
      <c r="E941" s="463" t="s">
        <v>5836</v>
      </c>
      <c r="F941" s="464" t="s">
        <v>2076</v>
      </c>
      <c r="G941" s="464" t="s">
        <v>2077</v>
      </c>
      <c r="H941" s="464"/>
      <c r="I941" s="47">
        <v>3</v>
      </c>
    </row>
    <row r="942" spans="1:9" ht="36" x14ac:dyDescent="0.2">
      <c r="A942" s="522">
        <v>936</v>
      </c>
      <c r="B942" s="455" t="s">
        <v>5837</v>
      </c>
      <c r="C942" s="490" t="s">
        <v>5838</v>
      </c>
      <c r="D942" s="462"/>
      <c r="E942" s="463" t="s">
        <v>5839</v>
      </c>
      <c r="F942" s="464" t="s">
        <v>2076</v>
      </c>
      <c r="G942" s="464" t="s">
        <v>2077</v>
      </c>
      <c r="H942" s="464"/>
      <c r="I942" s="47">
        <v>1</v>
      </c>
    </row>
    <row r="943" spans="1:9" ht="36" x14ac:dyDescent="0.2">
      <c r="A943" s="522">
        <v>937</v>
      </c>
      <c r="B943" s="455" t="s">
        <v>5840</v>
      </c>
      <c r="C943" s="490" t="s">
        <v>5841</v>
      </c>
      <c r="D943" s="462"/>
      <c r="E943" s="463" t="s">
        <v>5842</v>
      </c>
      <c r="F943" s="464" t="s">
        <v>2076</v>
      </c>
      <c r="G943" s="464" t="s">
        <v>2077</v>
      </c>
      <c r="H943" s="464"/>
      <c r="I943" s="47">
        <v>11</v>
      </c>
    </row>
    <row r="944" spans="1:9" ht="48" x14ac:dyDescent="0.2">
      <c r="A944" s="522">
        <v>938</v>
      </c>
      <c r="B944" s="455" t="s">
        <v>5843</v>
      </c>
      <c r="C944" s="490" t="s">
        <v>5844</v>
      </c>
      <c r="D944" s="462"/>
      <c r="E944" s="463" t="s">
        <v>5845</v>
      </c>
      <c r="F944" s="464" t="s">
        <v>2076</v>
      </c>
      <c r="G944" s="464" t="s">
        <v>2077</v>
      </c>
      <c r="H944" s="464"/>
      <c r="I944" s="47">
        <v>4</v>
      </c>
    </row>
    <row r="945" spans="1:9" ht="36" x14ac:dyDescent="0.2">
      <c r="A945" s="522">
        <v>939</v>
      </c>
      <c r="B945" s="455" t="s">
        <v>5846</v>
      </c>
      <c r="C945" s="490" t="s">
        <v>5847</v>
      </c>
      <c r="D945" s="462"/>
      <c r="E945" s="463" t="s">
        <v>5848</v>
      </c>
      <c r="F945" s="464" t="s">
        <v>2076</v>
      </c>
      <c r="G945" s="464" t="s">
        <v>2077</v>
      </c>
      <c r="H945" s="464"/>
      <c r="I945" s="47">
        <v>1</v>
      </c>
    </row>
    <row r="946" spans="1:9" ht="36" x14ac:dyDescent="0.2">
      <c r="A946" s="522">
        <v>940</v>
      </c>
      <c r="B946" s="455" t="s">
        <v>5849</v>
      </c>
      <c r="C946" s="490" t="s">
        <v>5850</v>
      </c>
      <c r="D946" s="462"/>
      <c r="E946" s="463" t="s">
        <v>5851</v>
      </c>
      <c r="F946" s="464" t="s">
        <v>2076</v>
      </c>
      <c r="G946" s="464" t="s">
        <v>2077</v>
      </c>
      <c r="H946" s="464"/>
      <c r="I946" s="47">
        <v>1</v>
      </c>
    </row>
    <row r="947" spans="1:9" ht="36" x14ac:dyDescent="0.2">
      <c r="A947" s="522">
        <v>941</v>
      </c>
      <c r="B947" s="455" t="s">
        <v>5852</v>
      </c>
      <c r="C947" s="490" t="s">
        <v>5853</v>
      </c>
      <c r="D947" s="462"/>
      <c r="E947" s="463" t="s">
        <v>5854</v>
      </c>
      <c r="F947" s="464" t="s">
        <v>2076</v>
      </c>
      <c r="G947" s="464" t="s">
        <v>2077</v>
      </c>
      <c r="H947" s="464"/>
      <c r="I947" s="47">
        <v>1</v>
      </c>
    </row>
    <row r="948" spans="1:9" ht="36" x14ac:dyDescent="0.2">
      <c r="A948" s="522">
        <v>942</v>
      </c>
      <c r="B948" s="455" t="s">
        <v>5855</v>
      </c>
      <c r="C948" s="267" t="s">
        <v>5856</v>
      </c>
      <c r="D948" s="462"/>
      <c r="E948" s="463" t="s">
        <v>5857</v>
      </c>
      <c r="F948" s="464" t="s">
        <v>2076</v>
      </c>
      <c r="G948" s="464" t="s">
        <v>2077</v>
      </c>
      <c r="H948" s="464"/>
      <c r="I948" s="47">
        <v>1</v>
      </c>
    </row>
    <row r="949" spans="1:9" ht="48" x14ac:dyDescent="0.2">
      <c r="A949" s="522">
        <v>943</v>
      </c>
      <c r="B949" s="455" t="s">
        <v>5858</v>
      </c>
      <c r="C949" s="490" t="s">
        <v>5859</v>
      </c>
      <c r="D949" s="462"/>
      <c r="E949" s="463" t="s">
        <v>5860</v>
      </c>
      <c r="F949" s="464" t="s">
        <v>2076</v>
      </c>
      <c r="G949" s="464" t="s">
        <v>2077</v>
      </c>
      <c r="H949" s="464"/>
      <c r="I949" s="47">
        <v>1</v>
      </c>
    </row>
    <row r="950" spans="1:9" ht="48" x14ac:dyDescent="0.2">
      <c r="A950" s="522">
        <v>944</v>
      </c>
      <c r="B950" s="455" t="s">
        <v>5861</v>
      </c>
      <c r="C950" s="267" t="s">
        <v>5862</v>
      </c>
      <c r="D950" s="462"/>
      <c r="E950" s="463" t="s">
        <v>5863</v>
      </c>
      <c r="F950" s="464" t="s">
        <v>2076</v>
      </c>
      <c r="G950" s="464" t="s">
        <v>2077</v>
      </c>
      <c r="H950" s="464"/>
      <c r="I950" s="47">
        <v>3</v>
      </c>
    </row>
    <row r="951" spans="1:9" ht="36" x14ac:dyDescent="0.2">
      <c r="A951" s="522">
        <v>945</v>
      </c>
      <c r="B951" s="455" t="s">
        <v>5864</v>
      </c>
      <c r="C951" s="267" t="s">
        <v>5865</v>
      </c>
      <c r="D951" s="462"/>
      <c r="E951" s="463" t="s">
        <v>5866</v>
      </c>
      <c r="F951" s="464" t="s">
        <v>962</v>
      </c>
      <c r="G951" s="464" t="s">
        <v>797</v>
      </c>
      <c r="H951" s="464"/>
      <c r="I951" s="47">
        <v>8</v>
      </c>
    </row>
    <row r="952" spans="1:9" ht="36" x14ac:dyDescent="0.2">
      <c r="A952" s="522">
        <v>946</v>
      </c>
      <c r="B952" s="455" t="s">
        <v>5867</v>
      </c>
      <c r="C952" s="267" t="s">
        <v>5868</v>
      </c>
      <c r="D952" s="462"/>
      <c r="E952" s="463" t="s">
        <v>5869</v>
      </c>
      <c r="F952" s="464" t="s">
        <v>2076</v>
      </c>
      <c r="G952" s="464" t="s">
        <v>2077</v>
      </c>
      <c r="H952" s="464"/>
      <c r="I952" s="47">
        <v>1</v>
      </c>
    </row>
    <row r="953" spans="1:9" ht="36" x14ac:dyDescent="0.2">
      <c r="A953" s="522">
        <v>947</v>
      </c>
      <c r="B953" s="455" t="s">
        <v>5870</v>
      </c>
      <c r="C953" s="267" t="s">
        <v>5871</v>
      </c>
      <c r="D953" s="462"/>
      <c r="E953" s="463" t="s">
        <v>5872</v>
      </c>
      <c r="F953" s="464" t="s">
        <v>2076</v>
      </c>
      <c r="G953" s="464" t="s">
        <v>2077</v>
      </c>
      <c r="H953" s="464"/>
      <c r="I953" s="47">
        <v>1</v>
      </c>
    </row>
    <row r="954" spans="1:9" ht="36" x14ac:dyDescent="0.2">
      <c r="A954" s="522">
        <v>948</v>
      </c>
      <c r="B954" s="455" t="s">
        <v>5873</v>
      </c>
      <c r="C954" s="267" t="s">
        <v>5874</v>
      </c>
      <c r="D954" s="462"/>
      <c r="E954" s="463" t="s">
        <v>5875</v>
      </c>
      <c r="F954" s="464" t="s">
        <v>2076</v>
      </c>
      <c r="G954" s="464" t="s">
        <v>2077</v>
      </c>
      <c r="H954" s="464"/>
      <c r="I954" s="47">
        <v>1</v>
      </c>
    </row>
    <row r="955" spans="1:9" ht="36" x14ac:dyDescent="0.2">
      <c r="A955" s="522">
        <v>949</v>
      </c>
      <c r="B955" s="455" t="s">
        <v>5876</v>
      </c>
      <c r="C955" s="267" t="s">
        <v>5877</v>
      </c>
      <c r="D955" s="462"/>
      <c r="E955" s="463" t="s">
        <v>5878</v>
      </c>
      <c r="F955" s="464" t="s">
        <v>2076</v>
      </c>
      <c r="G955" s="464" t="s">
        <v>2077</v>
      </c>
      <c r="H955" s="464"/>
      <c r="I955" s="47">
        <v>1</v>
      </c>
    </row>
    <row r="956" spans="1:9" ht="36" x14ac:dyDescent="0.2">
      <c r="A956" s="522">
        <v>950</v>
      </c>
      <c r="B956" s="455" t="s">
        <v>5879</v>
      </c>
      <c r="C956" s="267" t="s">
        <v>5880</v>
      </c>
      <c r="D956" s="462"/>
      <c r="E956" s="463" t="s">
        <v>5881</v>
      </c>
      <c r="F956" s="464" t="s">
        <v>2076</v>
      </c>
      <c r="G956" s="464" t="s">
        <v>2077</v>
      </c>
      <c r="H956" s="464"/>
      <c r="I956" s="47">
        <v>1</v>
      </c>
    </row>
    <row r="957" spans="1:9" ht="36" x14ac:dyDescent="0.2">
      <c r="A957" s="522">
        <v>951</v>
      </c>
      <c r="B957" s="455" t="s">
        <v>5882</v>
      </c>
      <c r="C957" s="490" t="s">
        <v>5883</v>
      </c>
      <c r="D957" s="462"/>
      <c r="E957" s="463" t="s">
        <v>5884</v>
      </c>
      <c r="F957" s="464" t="s">
        <v>2076</v>
      </c>
      <c r="G957" s="464" t="s">
        <v>2077</v>
      </c>
      <c r="H957" s="464"/>
      <c r="I957" s="47">
        <v>1</v>
      </c>
    </row>
    <row r="958" spans="1:9" ht="36" x14ac:dyDescent="0.2">
      <c r="A958" s="522">
        <v>952</v>
      </c>
      <c r="B958" s="455" t="s">
        <v>5885</v>
      </c>
      <c r="C958" s="490" t="s">
        <v>5886</v>
      </c>
      <c r="D958" s="462"/>
      <c r="E958" s="490" t="s">
        <v>5887</v>
      </c>
      <c r="F958" s="464" t="s">
        <v>2076</v>
      </c>
      <c r="G958" s="464" t="s">
        <v>2077</v>
      </c>
      <c r="H958" s="464"/>
      <c r="I958" s="47">
        <v>1</v>
      </c>
    </row>
    <row r="959" spans="1:9" ht="36" x14ac:dyDescent="0.2">
      <c r="A959" s="522">
        <v>953</v>
      </c>
      <c r="B959" s="455" t="s">
        <v>5888</v>
      </c>
      <c r="C959" s="490" t="s">
        <v>5889</v>
      </c>
      <c r="D959" s="462"/>
      <c r="E959" s="490" t="s">
        <v>5890</v>
      </c>
      <c r="F959" s="464" t="s">
        <v>2076</v>
      </c>
      <c r="G959" s="464" t="s">
        <v>2077</v>
      </c>
      <c r="H959" s="464"/>
      <c r="I959" s="47">
        <v>2</v>
      </c>
    </row>
    <row r="960" spans="1:9" ht="36" x14ac:dyDescent="0.2">
      <c r="A960" s="522">
        <v>954</v>
      </c>
      <c r="B960" s="455" t="s">
        <v>5891</v>
      </c>
      <c r="C960" s="57" t="s">
        <v>5892</v>
      </c>
      <c r="D960" s="462"/>
      <c r="E960" s="490" t="s">
        <v>5893</v>
      </c>
      <c r="F960" s="464" t="s">
        <v>2076</v>
      </c>
      <c r="G960" s="464" t="s">
        <v>2077</v>
      </c>
      <c r="H960" s="464"/>
      <c r="I960" s="47">
        <v>1</v>
      </c>
    </row>
    <row r="961" spans="1:9" ht="36" x14ac:dyDescent="0.2">
      <c r="A961" s="522">
        <v>955</v>
      </c>
      <c r="B961" s="455" t="s">
        <v>5894</v>
      </c>
      <c r="C961" s="490" t="s">
        <v>5895</v>
      </c>
      <c r="D961" s="462"/>
      <c r="E961" s="490" t="s">
        <v>5896</v>
      </c>
      <c r="F961" s="464" t="s">
        <v>2076</v>
      </c>
      <c r="G961" s="464" t="s">
        <v>2077</v>
      </c>
      <c r="H961" s="464"/>
      <c r="I961" s="47">
        <v>1</v>
      </c>
    </row>
    <row r="962" spans="1:9" ht="36" x14ac:dyDescent="0.2">
      <c r="A962" s="522">
        <v>956</v>
      </c>
      <c r="B962" s="455" t="s">
        <v>5897</v>
      </c>
      <c r="C962" s="490" t="s">
        <v>5898</v>
      </c>
      <c r="D962" s="462"/>
      <c r="E962" s="490" t="s">
        <v>5899</v>
      </c>
      <c r="F962" s="464" t="s">
        <v>2076</v>
      </c>
      <c r="G962" s="464" t="s">
        <v>2077</v>
      </c>
      <c r="H962" s="464"/>
      <c r="I962" s="47">
        <v>1</v>
      </c>
    </row>
    <row r="963" spans="1:9" ht="36" x14ac:dyDescent="0.2">
      <c r="A963" s="522">
        <v>957</v>
      </c>
      <c r="B963" s="455" t="s">
        <v>5900</v>
      </c>
      <c r="C963" s="490" t="s">
        <v>5901</v>
      </c>
      <c r="D963" s="462"/>
      <c r="E963" s="490" t="s">
        <v>5902</v>
      </c>
      <c r="F963" s="464" t="s">
        <v>2076</v>
      </c>
      <c r="G963" s="464" t="s">
        <v>2077</v>
      </c>
      <c r="H963" s="464"/>
      <c r="I963" s="47">
        <v>1</v>
      </c>
    </row>
    <row r="964" spans="1:9" ht="36" x14ac:dyDescent="0.2">
      <c r="A964" s="522">
        <v>958</v>
      </c>
      <c r="B964" s="455" t="s">
        <v>5903</v>
      </c>
      <c r="C964" s="267" t="s">
        <v>5904</v>
      </c>
      <c r="D964" s="462"/>
      <c r="E964" s="490" t="s">
        <v>5905</v>
      </c>
      <c r="F964" s="464" t="s">
        <v>2076</v>
      </c>
      <c r="G964" s="464" t="s">
        <v>2077</v>
      </c>
      <c r="H964" s="464"/>
      <c r="I964" s="47">
        <v>1</v>
      </c>
    </row>
    <row r="965" spans="1:9" ht="36" x14ac:dyDescent="0.2">
      <c r="A965" s="522">
        <v>959</v>
      </c>
      <c r="B965" s="455" t="s">
        <v>5906</v>
      </c>
      <c r="C965" s="267" t="s">
        <v>5907</v>
      </c>
      <c r="D965" s="462"/>
      <c r="E965" s="490" t="s">
        <v>5908</v>
      </c>
      <c r="F965" s="464" t="s">
        <v>2076</v>
      </c>
      <c r="G965" s="464" t="s">
        <v>2077</v>
      </c>
      <c r="H965" s="464"/>
      <c r="I965" s="47">
        <v>1</v>
      </c>
    </row>
    <row r="966" spans="1:9" ht="36" x14ac:dyDescent="0.2">
      <c r="A966" s="522">
        <v>960</v>
      </c>
      <c r="B966" s="455" t="s">
        <v>5909</v>
      </c>
      <c r="C966" s="490" t="s">
        <v>5910</v>
      </c>
      <c r="D966" s="462"/>
      <c r="E966" s="490" t="s">
        <v>5911</v>
      </c>
      <c r="F966" s="464" t="s">
        <v>2076</v>
      </c>
      <c r="G966" s="464" t="s">
        <v>2077</v>
      </c>
      <c r="H966" s="464"/>
      <c r="I966" s="47">
        <v>1</v>
      </c>
    </row>
    <row r="967" spans="1:9" ht="36" x14ac:dyDescent="0.2">
      <c r="A967" s="522">
        <v>961</v>
      </c>
      <c r="B967" s="455" t="s">
        <v>5912</v>
      </c>
      <c r="C967" s="490" t="s">
        <v>5913</v>
      </c>
      <c r="D967" s="462"/>
      <c r="E967" s="490" t="s">
        <v>5914</v>
      </c>
      <c r="F967" s="464" t="s">
        <v>2076</v>
      </c>
      <c r="G967" s="464" t="s">
        <v>2077</v>
      </c>
      <c r="H967" s="464"/>
      <c r="I967" s="47">
        <v>1</v>
      </c>
    </row>
    <row r="968" spans="1:9" ht="48" x14ac:dyDescent="0.2">
      <c r="A968" s="522">
        <v>962</v>
      </c>
      <c r="B968" s="455" t="s">
        <v>5915</v>
      </c>
      <c r="C968" s="490" t="s">
        <v>5916</v>
      </c>
      <c r="D968" s="462"/>
      <c r="E968" s="490" t="s">
        <v>5917</v>
      </c>
      <c r="F968" s="464" t="s">
        <v>2076</v>
      </c>
      <c r="G968" s="464" t="s">
        <v>2077</v>
      </c>
      <c r="H968" s="464"/>
      <c r="I968" s="47">
        <v>1</v>
      </c>
    </row>
    <row r="969" spans="1:9" ht="36" x14ac:dyDescent="0.2">
      <c r="A969" s="522">
        <v>963</v>
      </c>
      <c r="B969" s="455" t="s">
        <v>5918</v>
      </c>
      <c r="C969" s="490" t="s">
        <v>5919</v>
      </c>
      <c r="D969" s="462"/>
      <c r="E969" s="490" t="s">
        <v>5920</v>
      </c>
      <c r="F969" s="464" t="s">
        <v>2076</v>
      </c>
      <c r="G969" s="464" t="s">
        <v>2077</v>
      </c>
      <c r="H969" s="464"/>
      <c r="I969" s="47">
        <v>1</v>
      </c>
    </row>
    <row r="970" spans="1:9" ht="36" x14ac:dyDescent="0.2">
      <c r="A970" s="522">
        <v>964</v>
      </c>
      <c r="B970" s="455" t="s">
        <v>5921</v>
      </c>
      <c r="C970" s="490" t="s">
        <v>5922</v>
      </c>
      <c r="D970" s="462"/>
      <c r="E970" s="490" t="s">
        <v>5923</v>
      </c>
      <c r="F970" s="464" t="s">
        <v>2076</v>
      </c>
      <c r="G970" s="464" t="s">
        <v>2077</v>
      </c>
      <c r="H970" s="464"/>
      <c r="I970" s="47">
        <v>1</v>
      </c>
    </row>
    <row r="971" spans="1:9" ht="36" x14ac:dyDescent="0.2">
      <c r="A971" s="522">
        <v>965</v>
      </c>
      <c r="B971" s="455" t="s">
        <v>5924</v>
      </c>
      <c r="C971" s="57" t="s">
        <v>5925</v>
      </c>
      <c r="D971" s="462"/>
      <c r="E971" s="57" t="s">
        <v>5926</v>
      </c>
      <c r="F971" s="464" t="s">
        <v>2076</v>
      </c>
      <c r="G971" s="464" t="s">
        <v>2077</v>
      </c>
      <c r="H971" s="464"/>
      <c r="I971" s="47">
        <v>1</v>
      </c>
    </row>
    <row r="972" spans="1:9" ht="36" x14ac:dyDescent="0.2">
      <c r="A972" s="522">
        <v>966</v>
      </c>
      <c r="B972" s="455" t="s">
        <v>5927</v>
      </c>
      <c r="C972" s="490" t="s">
        <v>5928</v>
      </c>
      <c r="D972" s="44"/>
      <c r="E972" s="490" t="s">
        <v>5929</v>
      </c>
      <c r="F972" s="464" t="s">
        <v>2076</v>
      </c>
      <c r="G972" s="464" t="s">
        <v>2077</v>
      </c>
      <c r="H972" s="464"/>
      <c r="I972" s="47">
        <v>1</v>
      </c>
    </row>
    <row r="973" spans="1:9" ht="36" x14ac:dyDescent="0.2">
      <c r="A973" s="522">
        <v>967</v>
      </c>
      <c r="B973" s="455" t="s">
        <v>5930</v>
      </c>
      <c r="C973" s="490" t="s">
        <v>5931</v>
      </c>
      <c r="D973" s="44"/>
      <c r="E973" s="490" t="s">
        <v>5932</v>
      </c>
      <c r="F973" s="464" t="s">
        <v>2076</v>
      </c>
      <c r="G973" s="464" t="s">
        <v>2077</v>
      </c>
      <c r="H973" s="464"/>
      <c r="I973" s="47">
        <v>1</v>
      </c>
    </row>
    <row r="974" spans="1:9" ht="36" x14ac:dyDescent="0.2">
      <c r="A974" s="522">
        <v>968</v>
      </c>
      <c r="B974" s="455" t="s">
        <v>5933</v>
      </c>
      <c r="C974" s="490" t="s">
        <v>5934</v>
      </c>
      <c r="D974" s="44"/>
      <c r="E974" s="490" t="s">
        <v>5935</v>
      </c>
      <c r="F974" s="464" t="s">
        <v>2076</v>
      </c>
      <c r="G974" s="464" t="s">
        <v>2077</v>
      </c>
      <c r="H974" s="464"/>
      <c r="I974" s="47">
        <v>1</v>
      </c>
    </row>
    <row r="975" spans="1:9" ht="36" x14ac:dyDescent="0.2">
      <c r="A975" s="522">
        <v>969</v>
      </c>
      <c r="B975" s="455" t="s">
        <v>5936</v>
      </c>
      <c r="C975" s="490" t="s">
        <v>5937</v>
      </c>
      <c r="D975" s="44"/>
      <c r="E975" s="490" t="s">
        <v>5938</v>
      </c>
      <c r="F975" s="464" t="s">
        <v>2076</v>
      </c>
      <c r="G975" s="464" t="s">
        <v>2077</v>
      </c>
      <c r="H975" s="464"/>
      <c r="I975" s="47">
        <v>1</v>
      </c>
    </row>
    <row r="976" spans="1:9" ht="36" x14ac:dyDescent="0.2">
      <c r="A976" s="522">
        <v>970</v>
      </c>
      <c r="B976" s="455" t="s">
        <v>5939</v>
      </c>
      <c r="C976" s="490" t="s">
        <v>5940</v>
      </c>
      <c r="D976" s="44"/>
      <c r="E976" s="490" t="s">
        <v>5941</v>
      </c>
      <c r="F976" s="464" t="s">
        <v>2076</v>
      </c>
      <c r="G976" s="464" t="s">
        <v>2077</v>
      </c>
      <c r="H976" s="464"/>
      <c r="I976" s="47">
        <v>1</v>
      </c>
    </row>
    <row r="977" spans="1:9" ht="36" x14ac:dyDescent="0.2">
      <c r="A977" s="522">
        <v>971</v>
      </c>
      <c r="B977" s="455" t="s">
        <v>5942</v>
      </c>
      <c r="C977" s="490" t="s">
        <v>5943</v>
      </c>
      <c r="D977" s="44"/>
      <c r="E977" s="490" t="s">
        <v>5944</v>
      </c>
      <c r="F977" s="464" t="s">
        <v>2076</v>
      </c>
      <c r="G977" s="464" t="s">
        <v>2077</v>
      </c>
      <c r="H977" s="464"/>
      <c r="I977" s="47">
        <v>1</v>
      </c>
    </row>
    <row r="978" spans="1:9" ht="36" x14ac:dyDescent="0.2">
      <c r="A978" s="522">
        <v>972</v>
      </c>
      <c r="B978" s="455" t="s">
        <v>5945</v>
      </c>
      <c r="C978" s="490" t="s">
        <v>5946</v>
      </c>
      <c r="D978" s="44"/>
      <c r="E978" s="490" t="s">
        <v>5947</v>
      </c>
      <c r="F978" s="464" t="s">
        <v>2076</v>
      </c>
      <c r="G978" s="464" t="s">
        <v>2077</v>
      </c>
      <c r="H978" s="464"/>
      <c r="I978" s="47">
        <v>1</v>
      </c>
    </row>
    <row r="979" spans="1:9" ht="36" x14ac:dyDescent="0.2">
      <c r="A979" s="522">
        <v>973</v>
      </c>
      <c r="B979" s="455" t="s">
        <v>5948</v>
      </c>
      <c r="C979" s="490" t="s">
        <v>5949</v>
      </c>
      <c r="D979" s="44"/>
      <c r="E979" s="490" t="s">
        <v>5950</v>
      </c>
      <c r="F979" s="464" t="s">
        <v>2076</v>
      </c>
      <c r="G979" s="464" t="s">
        <v>2077</v>
      </c>
      <c r="H979" s="464"/>
      <c r="I979" s="47">
        <v>1</v>
      </c>
    </row>
    <row r="980" spans="1:9" ht="36" x14ac:dyDescent="0.2">
      <c r="A980" s="522">
        <v>974</v>
      </c>
      <c r="B980" s="455" t="s">
        <v>5951</v>
      </c>
      <c r="C980" s="490" t="s">
        <v>5952</v>
      </c>
      <c r="D980" s="44"/>
      <c r="E980" s="490" t="s">
        <v>5953</v>
      </c>
      <c r="F980" s="464" t="s">
        <v>2076</v>
      </c>
      <c r="G980" s="464" t="s">
        <v>2077</v>
      </c>
      <c r="H980" s="464"/>
      <c r="I980" s="47">
        <v>1</v>
      </c>
    </row>
    <row r="981" spans="1:9" ht="36" x14ac:dyDescent="0.2">
      <c r="A981" s="522">
        <v>975</v>
      </c>
      <c r="B981" s="455" t="s">
        <v>5954</v>
      </c>
      <c r="C981" s="490" t="s">
        <v>5955</v>
      </c>
      <c r="D981" s="44"/>
      <c r="E981" s="490" t="s">
        <v>5956</v>
      </c>
      <c r="F981" s="464" t="s">
        <v>2076</v>
      </c>
      <c r="G981" s="464" t="s">
        <v>2077</v>
      </c>
      <c r="H981" s="464"/>
      <c r="I981" s="47">
        <v>1</v>
      </c>
    </row>
    <row r="982" spans="1:9" ht="36" x14ac:dyDescent="0.2">
      <c r="A982" s="522">
        <v>976</v>
      </c>
      <c r="B982" s="455" t="s">
        <v>5957</v>
      </c>
      <c r="C982" s="490" t="s">
        <v>5958</v>
      </c>
      <c r="D982" s="44"/>
      <c r="E982" s="490" t="s">
        <v>5959</v>
      </c>
      <c r="F982" s="464" t="s">
        <v>2076</v>
      </c>
      <c r="G982" s="464" t="s">
        <v>2077</v>
      </c>
      <c r="H982" s="464"/>
      <c r="I982" s="47">
        <v>2</v>
      </c>
    </row>
    <row r="983" spans="1:9" ht="36" x14ac:dyDescent="0.2">
      <c r="A983" s="522">
        <v>977</v>
      </c>
      <c r="B983" s="455" t="s">
        <v>5960</v>
      </c>
      <c r="C983" s="490" t="s">
        <v>5961</v>
      </c>
      <c r="D983" s="44"/>
      <c r="E983" s="490" t="s">
        <v>5962</v>
      </c>
      <c r="F983" s="464" t="s">
        <v>2076</v>
      </c>
      <c r="G983" s="464" t="s">
        <v>2077</v>
      </c>
      <c r="H983" s="464"/>
      <c r="I983" s="47">
        <v>2</v>
      </c>
    </row>
    <row r="984" spans="1:9" ht="36" x14ac:dyDescent="0.2">
      <c r="A984" s="522">
        <v>978</v>
      </c>
      <c r="B984" s="455" t="s">
        <v>5963</v>
      </c>
      <c r="C984" s="490" t="s">
        <v>5964</v>
      </c>
      <c r="D984" s="44"/>
      <c r="E984" s="490" t="s">
        <v>5965</v>
      </c>
      <c r="F984" s="464" t="s">
        <v>2076</v>
      </c>
      <c r="G984" s="464" t="s">
        <v>2077</v>
      </c>
      <c r="H984" s="455"/>
      <c r="I984" s="47">
        <v>1</v>
      </c>
    </row>
    <row r="985" spans="1:9" ht="36" x14ac:dyDescent="0.2">
      <c r="A985" s="522">
        <v>979</v>
      </c>
      <c r="B985" s="455" t="s">
        <v>5966</v>
      </c>
      <c r="C985" s="490" t="s">
        <v>5967</v>
      </c>
      <c r="D985" s="44"/>
      <c r="E985" s="490" t="s">
        <v>5968</v>
      </c>
      <c r="F985" s="464" t="s">
        <v>2076</v>
      </c>
      <c r="G985" s="464" t="s">
        <v>2077</v>
      </c>
      <c r="H985" s="464"/>
      <c r="I985" s="47">
        <v>1</v>
      </c>
    </row>
    <row r="986" spans="1:9" ht="36" x14ac:dyDescent="0.2">
      <c r="A986" s="522">
        <v>980</v>
      </c>
      <c r="B986" s="455" t="s">
        <v>5969</v>
      </c>
      <c r="C986" s="490" t="s">
        <v>5970</v>
      </c>
      <c r="D986" s="44"/>
      <c r="E986" s="490" t="s">
        <v>5971</v>
      </c>
      <c r="F986" s="464" t="s">
        <v>2076</v>
      </c>
      <c r="G986" s="464" t="s">
        <v>2077</v>
      </c>
      <c r="H986" s="464"/>
      <c r="I986" s="47">
        <v>1</v>
      </c>
    </row>
    <row r="987" spans="1:9" ht="36" x14ac:dyDescent="0.2">
      <c r="A987" s="522">
        <v>981</v>
      </c>
      <c r="B987" s="455" t="s">
        <v>5972</v>
      </c>
      <c r="C987" s="490" t="s">
        <v>5973</v>
      </c>
      <c r="D987" s="44"/>
      <c r="E987" s="490" t="s">
        <v>5974</v>
      </c>
      <c r="F987" s="464" t="s">
        <v>2076</v>
      </c>
      <c r="G987" s="464" t="s">
        <v>2077</v>
      </c>
      <c r="H987" s="464"/>
      <c r="I987" s="47">
        <v>1</v>
      </c>
    </row>
    <row r="988" spans="1:9" ht="36" x14ac:dyDescent="0.2">
      <c r="A988" s="522">
        <v>982</v>
      </c>
      <c r="B988" s="455" t="s">
        <v>5975</v>
      </c>
      <c r="C988" s="490" t="s">
        <v>5976</v>
      </c>
      <c r="D988" s="44"/>
      <c r="E988" s="490" t="s">
        <v>5977</v>
      </c>
      <c r="F988" s="464" t="s">
        <v>2076</v>
      </c>
      <c r="G988" s="464" t="s">
        <v>2077</v>
      </c>
      <c r="H988" s="464"/>
      <c r="I988" s="47">
        <v>1</v>
      </c>
    </row>
    <row r="989" spans="1:9" ht="36" x14ac:dyDescent="0.2">
      <c r="A989" s="522">
        <v>983</v>
      </c>
      <c r="B989" s="455" t="s">
        <v>5978</v>
      </c>
      <c r="C989" s="490" t="s">
        <v>5979</v>
      </c>
      <c r="D989" s="44"/>
      <c r="E989" s="490" t="s">
        <v>5980</v>
      </c>
      <c r="F989" s="464" t="s">
        <v>2076</v>
      </c>
      <c r="G989" s="464" t="s">
        <v>2077</v>
      </c>
      <c r="H989" s="464"/>
      <c r="I989" s="47">
        <v>1</v>
      </c>
    </row>
    <row r="990" spans="1:9" ht="36" x14ac:dyDescent="0.2">
      <c r="A990" s="522">
        <v>984</v>
      </c>
      <c r="B990" s="455" t="s">
        <v>5981</v>
      </c>
      <c r="C990" s="490" t="s">
        <v>5982</v>
      </c>
      <c r="D990" s="44"/>
      <c r="E990" s="490" t="s">
        <v>5983</v>
      </c>
      <c r="F990" s="464" t="s">
        <v>2076</v>
      </c>
      <c r="G990" s="464" t="s">
        <v>2077</v>
      </c>
      <c r="H990" s="464"/>
      <c r="I990" s="47">
        <v>1</v>
      </c>
    </row>
    <row r="991" spans="1:9" ht="36" x14ac:dyDescent="0.2">
      <c r="A991" s="522">
        <v>985</v>
      </c>
      <c r="B991" s="455" t="s">
        <v>5984</v>
      </c>
      <c r="C991" s="490" t="s">
        <v>5985</v>
      </c>
      <c r="D991" s="466"/>
      <c r="E991" s="490" t="s">
        <v>5986</v>
      </c>
      <c r="F991" s="464" t="s">
        <v>2076</v>
      </c>
      <c r="G991" s="464" t="s">
        <v>2077</v>
      </c>
      <c r="H991" s="464"/>
      <c r="I991" s="47">
        <v>1</v>
      </c>
    </row>
    <row r="992" spans="1:9" ht="36" x14ac:dyDescent="0.2">
      <c r="A992" s="522">
        <v>986</v>
      </c>
      <c r="B992" s="455" t="s">
        <v>5987</v>
      </c>
      <c r="C992" s="490" t="s">
        <v>5988</v>
      </c>
      <c r="D992" s="466"/>
      <c r="E992" s="490" t="s">
        <v>5989</v>
      </c>
      <c r="F992" s="464" t="s">
        <v>2076</v>
      </c>
      <c r="G992" s="464" t="s">
        <v>2077</v>
      </c>
      <c r="H992" s="464"/>
      <c r="I992" s="47">
        <v>1</v>
      </c>
    </row>
    <row r="993" spans="1:9" ht="36" x14ac:dyDescent="0.2">
      <c r="A993" s="522">
        <v>987</v>
      </c>
      <c r="B993" s="455" t="s">
        <v>5990</v>
      </c>
      <c r="C993" s="490" t="s">
        <v>5991</v>
      </c>
      <c r="D993" s="466"/>
      <c r="E993" s="490" t="s">
        <v>5992</v>
      </c>
      <c r="F993" s="464" t="s">
        <v>2076</v>
      </c>
      <c r="G993" s="464" t="s">
        <v>2077</v>
      </c>
      <c r="H993" s="464"/>
      <c r="I993" s="47">
        <v>1</v>
      </c>
    </row>
    <row r="994" spans="1:9" ht="36" x14ac:dyDescent="0.2">
      <c r="A994" s="522">
        <v>988</v>
      </c>
      <c r="B994" s="455" t="s">
        <v>5993</v>
      </c>
      <c r="C994" s="490" t="s">
        <v>5994</v>
      </c>
      <c r="D994" s="466"/>
      <c r="E994" s="490" t="s">
        <v>5995</v>
      </c>
      <c r="F994" s="464" t="s">
        <v>2076</v>
      </c>
      <c r="G994" s="464" t="s">
        <v>2077</v>
      </c>
      <c r="H994" s="464"/>
      <c r="I994" s="47">
        <v>1</v>
      </c>
    </row>
    <row r="995" spans="1:9" ht="36" x14ac:dyDescent="0.2">
      <c r="A995" s="522">
        <v>989</v>
      </c>
      <c r="B995" s="455" t="s">
        <v>5996</v>
      </c>
      <c r="C995" s="490" t="s">
        <v>5997</v>
      </c>
      <c r="D995" s="466"/>
      <c r="E995" s="490" t="s">
        <v>5998</v>
      </c>
      <c r="F995" s="464" t="s">
        <v>2076</v>
      </c>
      <c r="G995" s="464" t="s">
        <v>2077</v>
      </c>
      <c r="H995" s="464"/>
      <c r="I995" s="47">
        <v>1</v>
      </c>
    </row>
    <row r="996" spans="1:9" ht="36" x14ac:dyDescent="0.2">
      <c r="A996" s="522">
        <v>990</v>
      </c>
      <c r="B996" s="455" t="s">
        <v>5999</v>
      </c>
      <c r="C996" s="490" t="s">
        <v>6000</v>
      </c>
      <c r="D996" s="466"/>
      <c r="E996" s="490" t="s">
        <v>6001</v>
      </c>
      <c r="F996" s="464" t="s">
        <v>2076</v>
      </c>
      <c r="G996" s="464" t="s">
        <v>2077</v>
      </c>
      <c r="H996" s="464"/>
      <c r="I996" s="47">
        <v>2</v>
      </c>
    </row>
    <row r="997" spans="1:9" ht="36" x14ac:dyDescent="0.2">
      <c r="A997" s="522">
        <v>991</v>
      </c>
      <c r="B997" s="455" t="s">
        <v>6002</v>
      </c>
      <c r="C997" s="490" t="s">
        <v>6003</v>
      </c>
      <c r="D997" s="466"/>
      <c r="E997" s="490" t="s">
        <v>6004</v>
      </c>
      <c r="F997" s="464" t="s">
        <v>2076</v>
      </c>
      <c r="G997" s="464" t="s">
        <v>2077</v>
      </c>
      <c r="H997" s="464"/>
      <c r="I997" s="47">
        <v>1</v>
      </c>
    </row>
    <row r="998" spans="1:9" ht="36" x14ac:dyDescent="0.2">
      <c r="A998" s="522">
        <v>992</v>
      </c>
      <c r="B998" s="455" t="s">
        <v>6005</v>
      </c>
      <c r="C998" s="490" t="s">
        <v>6006</v>
      </c>
      <c r="D998" s="466"/>
      <c r="E998" s="490" t="s">
        <v>6007</v>
      </c>
      <c r="F998" s="464" t="s">
        <v>2076</v>
      </c>
      <c r="G998" s="464" t="s">
        <v>2077</v>
      </c>
      <c r="H998" s="464"/>
      <c r="I998" s="47">
        <v>1</v>
      </c>
    </row>
    <row r="999" spans="1:9" ht="36" x14ac:dyDescent="0.2">
      <c r="A999" s="522">
        <v>993</v>
      </c>
      <c r="B999" s="455" t="s">
        <v>6008</v>
      </c>
      <c r="C999" s="490" t="s">
        <v>6009</v>
      </c>
      <c r="D999" s="466"/>
      <c r="E999" s="490" t="s">
        <v>6010</v>
      </c>
      <c r="F999" s="464" t="s">
        <v>2076</v>
      </c>
      <c r="G999" s="464" t="s">
        <v>2077</v>
      </c>
      <c r="H999" s="464"/>
      <c r="I999" s="47">
        <v>1</v>
      </c>
    </row>
    <row r="1000" spans="1:9" ht="36" x14ac:dyDescent="0.2">
      <c r="A1000" s="522">
        <v>994</v>
      </c>
      <c r="B1000" s="455" t="s">
        <v>6011</v>
      </c>
      <c r="C1000" s="490" t="s">
        <v>6012</v>
      </c>
      <c r="D1000" s="466"/>
      <c r="E1000" s="490" t="s">
        <v>6013</v>
      </c>
      <c r="F1000" s="464" t="s">
        <v>2076</v>
      </c>
      <c r="G1000" s="464" t="s">
        <v>2077</v>
      </c>
      <c r="H1000" s="464"/>
      <c r="I1000" s="47">
        <v>1</v>
      </c>
    </row>
    <row r="1001" spans="1:9" ht="36" x14ac:dyDescent="0.2">
      <c r="A1001" s="522">
        <v>995</v>
      </c>
      <c r="B1001" s="455" t="s">
        <v>6014</v>
      </c>
      <c r="C1001" s="490" t="s">
        <v>6015</v>
      </c>
      <c r="D1001" s="466"/>
      <c r="E1001" s="490" t="s">
        <v>6016</v>
      </c>
      <c r="F1001" s="464" t="s">
        <v>2076</v>
      </c>
      <c r="G1001" s="464" t="s">
        <v>2077</v>
      </c>
      <c r="H1001" s="464"/>
      <c r="I1001" s="47">
        <v>1</v>
      </c>
    </row>
    <row r="1002" spans="1:9" ht="36" x14ac:dyDescent="0.2">
      <c r="A1002" s="522">
        <v>996</v>
      </c>
      <c r="B1002" s="455" t="s">
        <v>6017</v>
      </c>
      <c r="C1002" s="490" t="s">
        <v>6018</v>
      </c>
      <c r="D1002" s="466"/>
      <c r="E1002" s="490" t="s">
        <v>6019</v>
      </c>
      <c r="F1002" s="464" t="s">
        <v>2076</v>
      </c>
      <c r="G1002" s="464" t="s">
        <v>2077</v>
      </c>
      <c r="H1002" s="464"/>
      <c r="I1002" s="47">
        <v>1</v>
      </c>
    </row>
    <row r="1003" spans="1:9" ht="36" x14ac:dyDescent="0.2">
      <c r="A1003" s="522">
        <v>997</v>
      </c>
      <c r="B1003" s="455" t="s">
        <v>6020</v>
      </c>
      <c r="C1003" s="490" t="s">
        <v>6021</v>
      </c>
      <c r="D1003" s="466"/>
      <c r="E1003" s="490" t="s">
        <v>6022</v>
      </c>
      <c r="F1003" s="464" t="s">
        <v>2076</v>
      </c>
      <c r="G1003" s="464" t="s">
        <v>2077</v>
      </c>
      <c r="H1003" s="464"/>
      <c r="I1003" s="47">
        <v>1</v>
      </c>
    </row>
    <row r="1004" spans="1:9" ht="36" x14ac:dyDescent="0.2">
      <c r="A1004" s="522">
        <v>998</v>
      </c>
      <c r="B1004" s="455" t="s">
        <v>6023</v>
      </c>
      <c r="C1004" s="490" t="s">
        <v>6024</v>
      </c>
      <c r="D1004" s="466"/>
      <c r="E1004" s="490" t="s">
        <v>6025</v>
      </c>
      <c r="F1004" s="464" t="s">
        <v>2076</v>
      </c>
      <c r="G1004" s="464" t="s">
        <v>2077</v>
      </c>
      <c r="H1004" s="464"/>
      <c r="I1004" s="47">
        <v>1</v>
      </c>
    </row>
    <row r="1005" spans="1:9" ht="36" x14ac:dyDescent="0.2">
      <c r="A1005" s="522">
        <v>999</v>
      </c>
      <c r="B1005" s="455" t="s">
        <v>6026</v>
      </c>
      <c r="C1005" s="490" t="s">
        <v>6027</v>
      </c>
      <c r="D1005" s="466"/>
      <c r="E1005" s="490" t="s">
        <v>6028</v>
      </c>
      <c r="F1005" s="464" t="s">
        <v>2076</v>
      </c>
      <c r="G1005" s="464" t="s">
        <v>2077</v>
      </c>
      <c r="H1005" s="464"/>
      <c r="I1005" s="47">
        <v>1</v>
      </c>
    </row>
    <row r="1006" spans="1:9" ht="36" x14ac:dyDescent="0.2">
      <c r="A1006" s="522">
        <v>1000</v>
      </c>
      <c r="B1006" s="455" t="s">
        <v>6029</v>
      </c>
      <c r="C1006" s="490" t="s">
        <v>6030</v>
      </c>
      <c r="D1006" s="466"/>
      <c r="E1006" s="490" t="s">
        <v>6031</v>
      </c>
      <c r="F1006" s="464" t="s">
        <v>2076</v>
      </c>
      <c r="G1006" s="464" t="s">
        <v>2077</v>
      </c>
      <c r="H1006" s="464"/>
      <c r="I1006" s="47">
        <v>2</v>
      </c>
    </row>
    <row r="1007" spans="1:9" ht="36" x14ac:dyDescent="0.2">
      <c r="A1007" s="522">
        <v>1001</v>
      </c>
      <c r="B1007" s="455" t="s">
        <v>6032</v>
      </c>
      <c r="C1007" s="267" t="s">
        <v>6033</v>
      </c>
      <c r="D1007" s="466"/>
      <c r="E1007" s="490" t="s">
        <v>6034</v>
      </c>
      <c r="F1007" s="464" t="s">
        <v>2076</v>
      </c>
      <c r="G1007" s="464" t="s">
        <v>2077</v>
      </c>
      <c r="H1007" s="464"/>
      <c r="I1007" s="47">
        <v>2</v>
      </c>
    </row>
    <row r="1008" spans="1:9" ht="36" x14ac:dyDescent="0.2">
      <c r="A1008" s="522">
        <v>1002</v>
      </c>
      <c r="B1008" s="455" t="s">
        <v>6035</v>
      </c>
      <c r="C1008" s="267" t="s">
        <v>6036</v>
      </c>
      <c r="D1008" s="466"/>
      <c r="E1008" s="490" t="s">
        <v>6037</v>
      </c>
      <c r="F1008" s="464" t="s">
        <v>2076</v>
      </c>
      <c r="G1008" s="464" t="s">
        <v>2077</v>
      </c>
      <c r="H1008" s="464"/>
      <c r="I1008" s="47">
        <v>2</v>
      </c>
    </row>
    <row r="1009" spans="1:9" ht="36" x14ac:dyDescent="0.2">
      <c r="A1009" s="522">
        <v>1003</v>
      </c>
      <c r="B1009" s="455" t="s">
        <v>6038</v>
      </c>
      <c r="C1009" s="490" t="s">
        <v>6039</v>
      </c>
      <c r="D1009" s="466"/>
      <c r="E1009" s="490" t="s">
        <v>6040</v>
      </c>
      <c r="F1009" s="464" t="s">
        <v>962</v>
      </c>
      <c r="G1009" s="464" t="s">
        <v>797</v>
      </c>
      <c r="H1009" s="464"/>
      <c r="I1009" s="47">
        <v>1</v>
      </c>
    </row>
    <row r="1010" spans="1:9" ht="36" x14ac:dyDescent="0.2">
      <c r="A1010" s="522">
        <v>1004</v>
      </c>
      <c r="B1010" s="455" t="s">
        <v>6041</v>
      </c>
      <c r="C1010" s="490" t="s">
        <v>6042</v>
      </c>
      <c r="D1010" s="466"/>
      <c r="E1010" s="476" t="s">
        <v>6043</v>
      </c>
      <c r="F1010" s="464" t="s">
        <v>2076</v>
      </c>
      <c r="G1010" s="464" t="s">
        <v>2077</v>
      </c>
      <c r="H1010" s="464"/>
      <c r="I1010" s="47">
        <v>1</v>
      </c>
    </row>
    <row r="1011" spans="1:9" ht="36" x14ac:dyDescent="0.2">
      <c r="A1011" s="522">
        <v>1005</v>
      </c>
      <c r="B1011" s="455" t="s">
        <v>6044</v>
      </c>
      <c r="C1011" s="490" t="s">
        <v>6045</v>
      </c>
      <c r="D1011" s="466"/>
      <c r="E1011" s="460" t="s">
        <v>6046</v>
      </c>
      <c r="F1011" s="464" t="s">
        <v>2076</v>
      </c>
      <c r="G1011" s="464" t="s">
        <v>2077</v>
      </c>
      <c r="H1011" s="464"/>
      <c r="I1011" s="47">
        <v>1</v>
      </c>
    </row>
    <row r="1012" spans="1:9" ht="36" x14ac:dyDescent="0.2">
      <c r="A1012" s="522">
        <v>1006</v>
      </c>
      <c r="B1012" s="455" t="s">
        <v>6047</v>
      </c>
      <c r="C1012" s="490" t="s">
        <v>6048</v>
      </c>
      <c r="D1012" s="466"/>
      <c r="E1012" s="460" t="s">
        <v>6049</v>
      </c>
      <c r="F1012" s="464" t="s">
        <v>2076</v>
      </c>
      <c r="G1012" s="464" t="s">
        <v>2077</v>
      </c>
      <c r="H1012" s="464"/>
      <c r="I1012" s="47">
        <v>2</v>
      </c>
    </row>
    <row r="1013" spans="1:9" ht="36" x14ac:dyDescent="0.2">
      <c r="A1013" s="522">
        <v>1007</v>
      </c>
      <c r="B1013" s="455" t="s">
        <v>6050</v>
      </c>
      <c r="C1013" s="490" t="s">
        <v>6051</v>
      </c>
      <c r="D1013" s="466"/>
      <c r="E1013" s="460" t="s">
        <v>6052</v>
      </c>
      <c r="F1013" s="464" t="s">
        <v>2076</v>
      </c>
      <c r="G1013" s="464" t="s">
        <v>2077</v>
      </c>
      <c r="H1013" s="464"/>
      <c r="I1013" s="47">
        <v>1</v>
      </c>
    </row>
    <row r="1014" spans="1:9" ht="36" x14ac:dyDescent="0.2">
      <c r="A1014" s="522">
        <v>1008</v>
      </c>
      <c r="B1014" s="455" t="s">
        <v>6053</v>
      </c>
      <c r="C1014" s="490" t="s">
        <v>6054</v>
      </c>
      <c r="D1014" s="466"/>
      <c r="E1014" s="460" t="s">
        <v>6055</v>
      </c>
      <c r="F1014" s="464" t="s">
        <v>2076</v>
      </c>
      <c r="G1014" s="464" t="s">
        <v>2077</v>
      </c>
      <c r="H1014" s="464"/>
      <c r="I1014" s="47">
        <v>1</v>
      </c>
    </row>
    <row r="1015" spans="1:9" ht="36" x14ac:dyDescent="0.2">
      <c r="A1015" s="522">
        <v>1009</v>
      </c>
      <c r="B1015" s="455" t="s">
        <v>6056</v>
      </c>
      <c r="C1015" s="490" t="s">
        <v>6057</v>
      </c>
      <c r="D1015" s="466"/>
      <c r="E1015" s="460" t="s">
        <v>6058</v>
      </c>
      <c r="F1015" s="464" t="s">
        <v>2076</v>
      </c>
      <c r="G1015" s="464" t="s">
        <v>2077</v>
      </c>
      <c r="H1015" s="464"/>
      <c r="I1015" s="47">
        <v>1</v>
      </c>
    </row>
    <row r="1016" spans="1:9" ht="36" x14ac:dyDescent="0.2">
      <c r="A1016" s="522">
        <v>1010</v>
      </c>
      <c r="B1016" s="455" t="s">
        <v>6059</v>
      </c>
      <c r="C1016" s="490" t="s">
        <v>6060</v>
      </c>
      <c r="D1016" s="466"/>
      <c r="E1016" s="460" t="s">
        <v>6061</v>
      </c>
      <c r="F1016" s="464" t="s">
        <v>2076</v>
      </c>
      <c r="G1016" s="464" t="s">
        <v>2077</v>
      </c>
      <c r="H1016" s="464"/>
      <c r="I1016" s="47">
        <v>1</v>
      </c>
    </row>
    <row r="1017" spans="1:9" ht="36" x14ac:dyDescent="0.2">
      <c r="A1017" s="522">
        <v>1011</v>
      </c>
      <c r="B1017" s="455" t="s">
        <v>6062</v>
      </c>
      <c r="C1017" s="267" t="s">
        <v>6063</v>
      </c>
      <c r="D1017" s="466"/>
      <c r="E1017" s="460" t="s">
        <v>6064</v>
      </c>
      <c r="F1017" s="464" t="s">
        <v>2076</v>
      </c>
      <c r="G1017" s="464" t="s">
        <v>2077</v>
      </c>
      <c r="H1017" s="464"/>
      <c r="I1017" s="47">
        <v>1</v>
      </c>
    </row>
    <row r="1018" spans="1:9" ht="36" x14ac:dyDescent="0.2">
      <c r="A1018" s="522">
        <v>1012</v>
      </c>
      <c r="B1018" s="455" t="s">
        <v>6065</v>
      </c>
      <c r="C1018" s="267" t="s">
        <v>6066</v>
      </c>
      <c r="D1018" s="466"/>
      <c r="E1018" s="460" t="s">
        <v>6067</v>
      </c>
      <c r="F1018" s="464" t="s">
        <v>2076</v>
      </c>
      <c r="G1018" s="464" t="s">
        <v>2077</v>
      </c>
      <c r="H1018" s="464"/>
      <c r="I1018" s="47">
        <v>1</v>
      </c>
    </row>
    <row r="1019" spans="1:9" ht="36" x14ac:dyDescent="0.2">
      <c r="A1019" s="522">
        <v>1013</v>
      </c>
      <c r="B1019" s="455" t="s">
        <v>6068</v>
      </c>
      <c r="C1019" s="490" t="s">
        <v>6069</v>
      </c>
      <c r="D1019" s="466"/>
      <c r="E1019" s="460" t="s">
        <v>6070</v>
      </c>
      <c r="F1019" s="464" t="s">
        <v>2076</v>
      </c>
      <c r="G1019" s="464" t="s">
        <v>2077</v>
      </c>
      <c r="H1019" s="464"/>
      <c r="I1019" s="47">
        <v>1</v>
      </c>
    </row>
    <row r="1020" spans="1:9" ht="36" x14ac:dyDescent="0.2">
      <c r="A1020" s="522">
        <v>1014</v>
      </c>
      <c r="B1020" s="455" t="s">
        <v>6071</v>
      </c>
      <c r="C1020" s="490" t="s">
        <v>6072</v>
      </c>
      <c r="D1020" s="466"/>
      <c r="E1020" s="460" t="s">
        <v>6073</v>
      </c>
      <c r="F1020" s="464" t="s">
        <v>2076</v>
      </c>
      <c r="G1020" s="464" t="s">
        <v>2077</v>
      </c>
      <c r="H1020" s="464"/>
      <c r="I1020" s="47">
        <v>1</v>
      </c>
    </row>
    <row r="1021" spans="1:9" ht="36" x14ac:dyDescent="0.2">
      <c r="A1021" s="522">
        <v>1015</v>
      </c>
      <c r="B1021" s="455" t="s">
        <v>6074</v>
      </c>
      <c r="C1021" s="490" t="s">
        <v>6075</v>
      </c>
      <c r="D1021" s="466"/>
      <c r="E1021" s="460" t="s">
        <v>6076</v>
      </c>
      <c r="F1021" s="464" t="s">
        <v>2076</v>
      </c>
      <c r="G1021" s="464" t="s">
        <v>2077</v>
      </c>
      <c r="H1021" s="464"/>
      <c r="I1021" s="47">
        <v>1</v>
      </c>
    </row>
    <row r="1022" spans="1:9" ht="36" x14ac:dyDescent="0.2">
      <c r="A1022" s="522">
        <v>1016</v>
      </c>
      <c r="B1022" s="455" t="s">
        <v>6077</v>
      </c>
      <c r="C1022" s="490" t="s">
        <v>6078</v>
      </c>
      <c r="D1022" s="466"/>
      <c r="E1022" s="460" t="s">
        <v>6079</v>
      </c>
      <c r="F1022" s="464" t="s">
        <v>2076</v>
      </c>
      <c r="G1022" s="464" t="s">
        <v>2077</v>
      </c>
      <c r="H1022" s="464"/>
      <c r="I1022" s="47">
        <v>1</v>
      </c>
    </row>
    <row r="1023" spans="1:9" ht="36" x14ac:dyDescent="0.2">
      <c r="A1023" s="522">
        <v>1017</v>
      </c>
      <c r="B1023" s="455" t="s">
        <v>6080</v>
      </c>
      <c r="C1023" s="490" t="s">
        <v>6081</v>
      </c>
      <c r="D1023" s="466"/>
      <c r="E1023" s="460" t="s">
        <v>6082</v>
      </c>
      <c r="F1023" s="464" t="s">
        <v>2076</v>
      </c>
      <c r="G1023" s="464" t="s">
        <v>2077</v>
      </c>
      <c r="H1023" s="464"/>
      <c r="I1023" s="47">
        <v>1</v>
      </c>
    </row>
    <row r="1024" spans="1:9" ht="36" x14ac:dyDescent="0.2">
      <c r="A1024" s="522">
        <v>1018</v>
      </c>
      <c r="B1024" s="455" t="s">
        <v>6083</v>
      </c>
      <c r="C1024" s="490" t="s">
        <v>6084</v>
      </c>
      <c r="D1024" s="466"/>
      <c r="E1024" s="460" t="s">
        <v>6085</v>
      </c>
      <c r="F1024" s="464" t="s">
        <v>2076</v>
      </c>
      <c r="G1024" s="464" t="s">
        <v>2077</v>
      </c>
      <c r="H1024" s="464"/>
      <c r="I1024" s="47">
        <v>1</v>
      </c>
    </row>
    <row r="1025" spans="1:9" ht="36" x14ac:dyDescent="0.2">
      <c r="A1025" s="522">
        <v>1019</v>
      </c>
      <c r="B1025" s="455" t="s">
        <v>6086</v>
      </c>
      <c r="C1025" s="490" t="s">
        <v>6087</v>
      </c>
      <c r="D1025" s="466"/>
      <c r="E1025" s="460" t="s">
        <v>6088</v>
      </c>
      <c r="F1025" s="464" t="s">
        <v>2076</v>
      </c>
      <c r="G1025" s="464" t="s">
        <v>2077</v>
      </c>
      <c r="H1025" s="464"/>
      <c r="I1025" s="47">
        <v>1</v>
      </c>
    </row>
    <row r="1026" spans="1:9" ht="36" x14ac:dyDescent="0.2">
      <c r="A1026" s="522">
        <v>1020</v>
      </c>
      <c r="B1026" s="455" t="s">
        <v>6089</v>
      </c>
      <c r="C1026" s="490" t="s">
        <v>6090</v>
      </c>
      <c r="D1026" s="466"/>
      <c r="E1026" s="460" t="s">
        <v>6091</v>
      </c>
      <c r="F1026" s="464" t="s">
        <v>2076</v>
      </c>
      <c r="G1026" s="464" t="s">
        <v>2077</v>
      </c>
      <c r="H1026" s="464"/>
      <c r="I1026" s="47">
        <v>3</v>
      </c>
    </row>
    <row r="1027" spans="1:9" ht="36" x14ac:dyDescent="0.2">
      <c r="A1027" s="522">
        <v>1021</v>
      </c>
      <c r="B1027" s="455" t="s">
        <v>6092</v>
      </c>
      <c r="C1027" s="490" t="s">
        <v>6093</v>
      </c>
      <c r="D1027" s="466"/>
      <c r="E1027" s="460" t="s">
        <v>6094</v>
      </c>
      <c r="F1027" s="464" t="s">
        <v>2076</v>
      </c>
      <c r="G1027" s="464" t="s">
        <v>2077</v>
      </c>
      <c r="H1027" s="464"/>
      <c r="I1027" s="47">
        <v>1</v>
      </c>
    </row>
    <row r="1028" spans="1:9" ht="36" x14ac:dyDescent="0.2">
      <c r="A1028" s="522">
        <v>1022</v>
      </c>
      <c r="B1028" s="455" t="s">
        <v>6095</v>
      </c>
      <c r="C1028" s="490" t="s">
        <v>6096</v>
      </c>
      <c r="D1028" s="466"/>
      <c r="E1028" s="460" t="s">
        <v>6097</v>
      </c>
      <c r="F1028" s="464" t="s">
        <v>2076</v>
      </c>
      <c r="G1028" s="464" t="s">
        <v>2077</v>
      </c>
      <c r="H1028" s="464"/>
      <c r="I1028" s="47">
        <v>2</v>
      </c>
    </row>
    <row r="1029" spans="1:9" ht="36" x14ac:dyDescent="0.2">
      <c r="A1029" s="522">
        <v>1023</v>
      </c>
      <c r="B1029" s="455" t="s">
        <v>6098</v>
      </c>
      <c r="C1029" s="490" t="s">
        <v>6099</v>
      </c>
      <c r="D1029" s="466"/>
      <c r="E1029" s="460" t="s">
        <v>6100</v>
      </c>
      <c r="F1029" s="464" t="s">
        <v>2076</v>
      </c>
      <c r="G1029" s="464" t="s">
        <v>2077</v>
      </c>
      <c r="H1029" s="464"/>
      <c r="I1029" s="47">
        <v>1</v>
      </c>
    </row>
    <row r="1030" spans="1:9" ht="36" x14ac:dyDescent="0.2">
      <c r="A1030" s="522">
        <v>1024</v>
      </c>
      <c r="B1030" s="455" t="s">
        <v>6101</v>
      </c>
      <c r="C1030" s="267" t="s">
        <v>6102</v>
      </c>
      <c r="D1030" s="466"/>
      <c r="E1030" s="460" t="s">
        <v>6103</v>
      </c>
      <c r="F1030" s="464" t="s">
        <v>2076</v>
      </c>
      <c r="G1030" s="464" t="s">
        <v>2077</v>
      </c>
      <c r="H1030" s="464"/>
      <c r="I1030" s="47">
        <v>3</v>
      </c>
    </row>
    <row r="1031" spans="1:9" ht="36" x14ac:dyDescent="0.2">
      <c r="A1031" s="522">
        <v>1025</v>
      </c>
      <c r="B1031" s="455" t="s">
        <v>6104</v>
      </c>
      <c r="C1031" s="267" t="s">
        <v>6105</v>
      </c>
      <c r="D1031" s="466"/>
      <c r="E1031" s="460" t="s">
        <v>6106</v>
      </c>
      <c r="F1031" s="464" t="s">
        <v>2076</v>
      </c>
      <c r="G1031" s="464" t="s">
        <v>2077</v>
      </c>
      <c r="H1031" s="464"/>
      <c r="I1031" s="47">
        <v>1</v>
      </c>
    </row>
    <row r="1032" spans="1:9" ht="36" x14ac:dyDescent="0.2">
      <c r="A1032" s="522">
        <v>1026</v>
      </c>
      <c r="B1032" s="455" t="s">
        <v>6107</v>
      </c>
      <c r="C1032" s="267" t="s">
        <v>6108</v>
      </c>
      <c r="D1032" s="466"/>
      <c r="E1032" s="460" t="s">
        <v>6109</v>
      </c>
      <c r="F1032" s="464" t="s">
        <v>2076</v>
      </c>
      <c r="G1032" s="464" t="s">
        <v>2077</v>
      </c>
      <c r="H1032" s="464"/>
      <c r="I1032" s="47">
        <v>1</v>
      </c>
    </row>
    <row r="1033" spans="1:9" ht="36" x14ac:dyDescent="0.2">
      <c r="A1033" s="522">
        <v>1027</v>
      </c>
      <c r="B1033" s="455" t="s">
        <v>6110</v>
      </c>
      <c r="C1033" s="267" t="s">
        <v>6111</v>
      </c>
      <c r="D1033" s="466"/>
      <c r="E1033" s="460" t="s">
        <v>6112</v>
      </c>
      <c r="F1033" s="464" t="s">
        <v>2076</v>
      </c>
      <c r="G1033" s="464" t="s">
        <v>2077</v>
      </c>
      <c r="H1033" s="464"/>
      <c r="I1033" s="47">
        <v>1</v>
      </c>
    </row>
    <row r="1034" spans="1:9" ht="36" x14ac:dyDescent="0.2">
      <c r="A1034" s="522">
        <v>1028</v>
      </c>
      <c r="B1034" s="455" t="s">
        <v>6113</v>
      </c>
      <c r="C1034" s="267" t="s">
        <v>6114</v>
      </c>
      <c r="D1034" s="466"/>
      <c r="E1034" s="460" t="s">
        <v>6115</v>
      </c>
      <c r="F1034" s="464" t="s">
        <v>2076</v>
      </c>
      <c r="G1034" s="464" t="s">
        <v>2077</v>
      </c>
      <c r="H1034" s="464"/>
      <c r="I1034" s="47">
        <v>1</v>
      </c>
    </row>
    <row r="1035" spans="1:9" ht="36" x14ac:dyDescent="0.2">
      <c r="A1035" s="522">
        <v>1029</v>
      </c>
      <c r="B1035" s="455" t="s">
        <v>6116</v>
      </c>
      <c r="C1035" s="267" t="s">
        <v>6117</v>
      </c>
      <c r="D1035" s="466"/>
      <c r="E1035" s="460" t="s">
        <v>6118</v>
      </c>
      <c r="F1035" s="464" t="s">
        <v>2076</v>
      </c>
      <c r="G1035" s="464" t="s">
        <v>2077</v>
      </c>
      <c r="H1035" s="464"/>
      <c r="I1035" s="47">
        <v>1</v>
      </c>
    </row>
    <row r="1036" spans="1:9" ht="36" x14ac:dyDescent="0.2">
      <c r="A1036" s="522">
        <v>1030</v>
      </c>
      <c r="B1036" s="455" t="s">
        <v>6119</v>
      </c>
      <c r="C1036" s="267" t="s">
        <v>6120</v>
      </c>
      <c r="D1036" s="466"/>
      <c r="E1036" s="460" t="s">
        <v>6121</v>
      </c>
      <c r="F1036" s="464" t="s">
        <v>2076</v>
      </c>
      <c r="G1036" s="464" t="s">
        <v>2077</v>
      </c>
      <c r="H1036" s="464"/>
      <c r="I1036" s="47">
        <v>1</v>
      </c>
    </row>
    <row r="1037" spans="1:9" ht="36" x14ac:dyDescent="0.2">
      <c r="A1037" s="522">
        <v>1031</v>
      </c>
      <c r="B1037" s="455" t="s">
        <v>6122</v>
      </c>
      <c r="C1037" s="267" t="s">
        <v>6123</v>
      </c>
      <c r="D1037" s="466"/>
      <c r="E1037" s="460" t="s">
        <v>6124</v>
      </c>
      <c r="F1037" s="464" t="s">
        <v>2076</v>
      </c>
      <c r="G1037" s="464" t="s">
        <v>2077</v>
      </c>
      <c r="H1037" s="464"/>
      <c r="I1037" s="47">
        <v>1</v>
      </c>
    </row>
    <row r="1038" spans="1:9" ht="36" x14ac:dyDescent="0.2">
      <c r="A1038" s="522">
        <v>1032</v>
      </c>
      <c r="B1038" s="455" t="s">
        <v>6125</v>
      </c>
      <c r="C1038" s="267" t="s">
        <v>6126</v>
      </c>
      <c r="D1038" s="466"/>
      <c r="E1038" s="460" t="s">
        <v>6127</v>
      </c>
      <c r="F1038" s="464" t="s">
        <v>2076</v>
      </c>
      <c r="G1038" s="464" t="s">
        <v>2077</v>
      </c>
      <c r="H1038" s="464"/>
      <c r="I1038" s="47">
        <v>1</v>
      </c>
    </row>
    <row r="1039" spans="1:9" ht="36" x14ac:dyDescent="0.2">
      <c r="A1039" s="522">
        <v>1033</v>
      </c>
      <c r="B1039" s="455" t="s">
        <v>6128</v>
      </c>
      <c r="C1039" s="267" t="s">
        <v>6129</v>
      </c>
      <c r="D1039" s="466"/>
      <c r="E1039" s="460" t="s">
        <v>6130</v>
      </c>
      <c r="F1039" s="464" t="s">
        <v>2076</v>
      </c>
      <c r="G1039" s="464" t="s">
        <v>797</v>
      </c>
      <c r="H1039" s="464"/>
      <c r="I1039" s="47">
        <v>1</v>
      </c>
    </row>
    <row r="1040" spans="1:9" ht="36" x14ac:dyDescent="0.2">
      <c r="A1040" s="522">
        <v>1034</v>
      </c>
      <c r="B1040" s="455" t="s">
        <v>6131</v>
      </c>
      <c r="C1040" s="267" t="s">
        <v>6132</v>
      </c>
      <c r="D1040" s="466"/>
      <c r="E1040" s="460" t="s">
        <v>6133</v>
      </c>
      <c r="F1040" s="464" t="s">
        <v>2076</v>
      </c>
      <c r="G1040" s="464" t="s">
        <v>2077</v>
      </c>
      <c r="H1040" s="464"/>
      <c r="I1040" s="47">
        <v>1</v>
      </c>
    </row>
    <row r="1041" spans="1:9" ht="36" x14ac:dyDescent="0.2">
      <c r="A1041" s="522">
        <v>1035</v>
      </c>
      <c r="B1041" s="455" t="s">
        <v>6134</v>
      </c>
      <c r="C1041" s="267" t="s">
        <v>6135</v>
      </c>
      <c r="D1041" s="466"/>
      <c r="E1041" s="460" t="s">
        <v>6136</v>
      </c>
      <c r="F1041" s="464" t="s">
        <v>2076</v>
      </c>
      <c r="G1041" s="464" t="s">
        <v>2077</v>
      </c>
      <c r="H1041" s="464"/>
      <c r="I1041" s="47">
        <v>1</v>
      </c>
    </row>
    <row r="1042" spans="1:9" ht="36" x14ac:dyDescent="0.2">
      <c r="A1042" s="522">
        <v>1036</v>
      </c>
      <c r="B1042" s="455" t="s">
        <v>6137</v>
      </c>
      <c r="C1042" s="267" t="s">
        <v>6138</v>
      </c>
      <c r="D1042" s="466"/>
      <c r="E1042" s="460" t="s">
        <v>6139</v>
      </c>
      <c r="F1042" s="464" t="s">
        <v>2076</v>
      </c>
      <c r="G1042" s="464" t="s">
        <v>2077</v>
      </c>
      <c r="H1042" s="464"/>
      <c r="I1042" s="47">
        <v>1</v>
      </c>
    </row>
    <row r="1043" spans="1:9" ht="36" x14ac:dyDescent="0.2">
      <c r="A1043" s="522">
        <v>1037</v>
      </c>
      <c r="B1043" s="455" t="s">
        <v>6140</v>
      </c>
      <c r="C1043" s="490" t="s">
        <v>6141</v>
      </c>
      <c r="D1043" s="466"/>
      <c r="E1043" s="460" t="s">
        <v>6142</v>
      </c>
      <c r="F1043" s="464" t="s">
        <v>2076</v>
      </c>
      <c r="G1043" s="464" t="s">
        <v>2077</v>
      </c>
      <c r="H1043" s="464"/>
      <c r="I1043" s="47">
        <v>1</v>
      </c>
    </row>
    <row r="1044" spans="1:9" ht="36" x14ac:dyDescent="0.2">
      <c r="A1044" s="522">
        <v>1038</v>
      </c>
      <c r="B1044" s="455" t="s">
        <v>6143</v>
      </c>
      <c r="C1044" s="490" t="s">
        <v>6144</v>
      </c>
      <c r="D1044" s="466"/>
      <c r="E1044" s="460" t="s">
        <v>6145</v>
      </c>
      <c r="F1044" s="464" t="s">
        <v>2076</v>
      </c>
      <c r="G1044" s="464" t="s">
        <v>2077</v>
      </c>
      <c r="H1044" s="464"/>
      <c r="I1044" s="47">
        <v>1</v>
      </c>
    </row>
    <row r="1045" spans="1:9" ht="36" x14ac:dyDescent="0.2">
      <c r="A1045" s="522">
        <v>1039</v>
      </c>
      <c r="B1045" s="455" t="s">
        <v>6146</v>
      </c>
      <c r="C1045" s="490" t="s">
        <v>6147</v>
      </c>
      <c r="D1045" s="466"/>
      <c r="E1045" s="460" t="s">
        <v>6148</v>
      </c>
      <c r="F1045" s="464" t="s">
        <v>2076</v>
      </c>
      <c r="G1045" s="464" t="s">
        <v>2077</v>
      </c>
      <c r="H1045" s="464"/>
      <c r="I1045" s="47">
        <v>1</v>
      </c>
    </row>
    <row r="1046" spans="1:9" ht="36" x14ac:dyDescent="0.2">
      <c r="A1046" s="522">
        <v>1040</v>
      </c>
      <c r="B1046" s="455" t="s">
        <v>6149</v>
      </c>
      <c r="C1046" s="490" t="s">
        <v>6150</v>
      </c>
      <c r="D1046" s="466"/>
      <c r="E1046" s="460" t="s">
        <v>6151</v>
      </c>
      <c r="F1046" s="464" t="s">
        <v>2076</v>
      </c>
      <c r="G1046" s="464" t="s">
        <v>2077</v>
      </c>
      <c r="H1046" s="464"/>
      <c r="I1046" s="47">
        <v>1</v>
      </c>
    </row>
    <row r="1047" spans="1:9" ht="36" x14ac:dyDescent="0.2">
      <c r="A1047" s="522">
        <v>1041</v>
      </c>
      <c r="B1047" s="455" t="s">
        <v>6152</v>
      </c>
      <c r="C1047" s="490" t="s">
        <v>6153</v>
      </c>
      <c r="D1047" s="466"/>
      <c r="E1047" s="460" t="s">
        <v>6154</v>
      </c>
      <c r="F1047" s="464" t="s">
        <v>2076</v>
      </c>
      <c r="G1047" s="464" t="s">
        <v>2077</v>
      </c>
      <c r="H1047" s="464"/>
      <c r="I1047" s="47">
        <v>1</v>
      </c>
    </row>
    <row r="1048" spans="1:9" ht="36" x14ac:dyDescent="0.2">
      <c r="A1048" s="522">
        <v>1042</v>
      </c>
      <c r="B1048" s="455" t="s">
        <v>6155</v>
      </c>
      <c r="C1048" s="490" t="s">
        <v>6156</v>
      </c>
      <c r="D1048" s="466"/>
      <c r="E1048" s="460" t="s">
        <v>6157</v>
      </c>
      <c r="F1048" s="464" t="s">
        <v>2076</v>
      </c>
      <c r="G1048" s="464" t="s">
        <v>2077</v>
      </c>
      <c r="H1048" s="464"/>
      <c r="I1048" s="47">
        <v>1</v>
      </c>
    </row>
    <row r="1049" spans="1:9" ht="36" x14ac:dyDescent="0.2">
      <c r="A1049" s="522">
        <v>1043</v>
      </c>
      <c r="B1049" s="455" t="s">
        <v>6158</v>
      </c>
      <c r="C1049" s="490" t="s">
        <v>6159</v>
      </c>
      <c r="D1049" s="466"/>
      <c r="E1049" s="460" t="s">
        <v>6160</v>
      </c>
      <c r="F1049" s="464" t="s">
        <v>962</v>
      </c>
      <c r="G1049" s="464" t="s">
        <v>797</v>
      </c>
      <c r="H1049" s="464"/>
      <c r="I1049" s="47">
        <v>1</v>
      </c>
    </row>
    <row r="1050" spans="1:9" ht="36" x14ac:dyDescent="0.2">
      <c r="A1050" s="522">
        <v>1044</v>
      </c>
      <c r="B1050" s="455" t="s">
        <v>6161</v>
      </c>
      <c r="C1050" s="490" t="s">
        <v>6162</v>
      </c>
      <c r="D1050" s="466"/>
      <c r="E1050" s="460" t="s">
        <v>6163</v>
      </c>
      <c r="F1050" s="464" t="s">
        <v>2076</v>
      </c>
      <c r="G1050" s="464" t="s">
        <v>2077</v>
      </c>
      <c r="H1050" s="464"/>
      <c r="I1050" s="47">
        <v>1</v>
      </c>
    </row>
    <row r="1051" spans="1:9" ht="36" x14ac:dyDescent="0.2">
      <c r="A1051" s="522">
        <v>1045</v>
      </c>
      <c r="B1051" s="455" t="s">
        <v>6164</v>
      </c>
      <c r="C1051" s="490" t="s">
        <v>6165</v>
      </c>
      <c r="D1051" s="466"/>
      <c r="E1051" s="460" t="s">
        <v>6166</v>
      </c>
      <c r="F1051" s="464" t="s">
        <v>2076</v>
      </c>
      <c r="G1051" s="464" t="s">
        <v>2077</v>
      </c>
      <c r="H1051" s="464"/>
      <c r="I1051" s="47">
        <v>1</v>
      </c>
    </row>
    <row r="1052" spans="1:9" ht="36" x14ac:dyDescent="0.2">
      <c r="A1052" s="522">
        <v>1046</v>
      </c>
      <c r="B1052" s="455" t="s">
        <v>6167</v>
      </c>
      <c r="C1052" s="490" t="s">
        <v>6168</v>
      </c>
      <c r="D1052" s="466"/>
      <c r="E1052" s="460" t="s">
        <v>6169</v>
      </c>
      <c r="F1052" s="464" t="s">
        <v>2076</v>
      </c>
      <c r="G1052" s="464" t="s">
        <v>2077</v>
      </c>
      <c r="H1052" s="464"/>
      <c r="I1052" s="47">
        <v>1</v>
      </c>
    </row>
    <row r="1053" spans="1:9" ht="36" x14ac:dyDescent="0.2">
      <c r="A1053" s="522">
        <v>1047</v>
      </c>
      <c r="B1053" s="455" t="s">
        <v>6170</v>
      </c>
      <c r="C1053" s="490" t="s">
        <v>6171</v>
      </c>
      <c r="D1053" s="466"/>
      <c r="E1053" s="460" t="s">
        <v>6172</v>
      </c>
      <c r="F1053" s="464" t="s">
        <v>2076</v>
      </c>
      <c r="G1053" s="464" t="s">
        <v>2077</v>
      </c>
      <c r="H1053" s="464"/>
      <c r="I1053" s="47">
        <v>1</v>
      </c>
    </row>
    <row r="1054" spans="1:9" ht="36" x14ac:dyDescent="0.2">
      <c r="A1054" s="522">
        <v>1048</v>
      </c>
      <c r="B1054" s="455" t="s">
        <v>6173</v>
      </c>
      <c r="C1054" s="490" t="s">
        <v>6174</v>
      </c>
      <c r="D1054" s="466"/>
      <c r="E1054" s="460" t="s">
        <v>6175</v>
      </c>
      <c r="F1054" s="464" t="s">
        <v>2076</v>
      </c>
      <c r="G1054" s="464" t="s">
        <v>2077</v>
      </c>
      <c r="H1054" s="464"/>
      <c r="I1054" s="47">
        <v>1</v>
      </c>
    </row>
    <row r="1055" spans="1:9" ht="48" x14ac:dyDescent="0.2">
      <c r="A1055" s="522">
        <v>1049</v>
      </c>
      <c r="B1055" s="455" t="s">
        <v>6176</v>
      </c>
      <c r="C1055" s="490" t="s">
        <v>6177</v>
      </c>
      <c r="D1055" s="466"/>
      <c r="E1055" s="460" t="s">
        <v>6178</v>
      </c>
      <c r="F1055" s="464" t="s">
        <v>2076</v>
      </c>
      <c r="G1055" s="464" t="s">
        <v>2077</v>
      </c>
      <c r="H1055" s="464"/>
      <c r="I1055" s="47">
        <v>1</v>
      </c>
    </row>
    <row r="1056" spans="1:9" ht="36" x14ac:dyDescent="0.2">
      <c r="A1056" s="522">
        <v>1050</v>
      </c>
      <c r="B1056" s="455" t="s">
        <v>6179</v>
      </c>
      <c r="C1056" s="490" t="s">
        <v>6180</v>
      </c>
      <c r="D1056" s="466"/>
      <c r="E1056" s="460" t="s">
        <v>6181</v>
      </c>
      <c r="F1056" s="464" t="s">
        <v>2076</v>
      </c>
      <c r="G1056" s="464" t="s">
        <v>2077</v>
      </c>
      <c r="H1056" s="464"/>
      <c r="I1056" s="47">
        <v>1</v>
      </c>
    </row>
    <row r="1057" spans="1:9" ht="36" x14ac:dyDescent="0.2">
      <c r="A1057" s="522">
        <v>1051</v>
      </c>
      <c r="B1057" s="455" t="s">
        <v>6182</v>
      </c>
      <c r="C1057" s="490" t="s">
        <v>6183</v>
      </c>
      <c r="D1057" s="466"/>
      <c r="E1057" s="460" t="s">
        <v>6184</v>
      </c>
      <c r="F1057" s="464" t="s">
        <v>2076</v>
      </c>
      <c r="G1057" s="464" t="s">
        <v>2077</v>
      </c>
      <c r="H1057" s="464"/>
      <c r="I1057" s="47">
        <v>1</v>
      </c>
    </row>
    <row r="1058" spans="1:9" ht="36" x14ac:dyDescent="0.2">
      <c r="A1058" s="522">
        <v>1052</v>
      </c>
      <c r="B1058" s="455" t="s">
        <v>6185</v>
      </c>
      <c r="C1058" s="490" t="s">
        <v>6186</v>
      </c>
      <c r="D1058" s="466"/>
      <c r="E1058" s="460" t="s">
        <v>6187</v>
      </c>
      <c r="F1058" s="464" t="s">
        <v>2076</v>
      </c>
      <c r="G1058" s="464" t="s">
        <v>2077</v>
      </c>
      <c r="H1058" s="464"/>
      <c r="I1058" s="47">
        <v>1</v>
      </c>
    </row>
    <row r="1059" spans="1:9" ht="36" x14ac:dyDescent="0.2">
      <c r="A1059" s="522">
        <v>1053</v>
      </c>
      <c r="B1059" s="455" t="s">
        <v>6188</v>
      </c>
      <c r="C1059" s="490" t="s">
        <v>6189</v>
      </c>
      <c r="D1059" s="466"/>
      <c r="E1059" s="460" t="s">
        <v>6190</v>
      </c>
      <c r="F1059" s="464" t="s">
        <v>2076</v>
      </c>
      <c r="G1059" s="464" t="s">
        <v>2077</v>
      </c>
      <c r="H1059" s="464"/>
      <c r="I1059" s="47">
        <v>1</v>
      </c>
    </row>
    <row r="1060" spans="1:9" ht="36" x14ac:dyDescent="0.2">
      <c r="A1060" s="522">
        <v>1054</v>
      </c>
      <c r="B1060" s="455" t="s">
        <v>6191</v>
      </c>
      <c r="C1060" s="267" t="s">
        <v>6192</v>
      </c>
      <c r="D1060" s="466"/>
      <c r="E1060" s="460" t="s">
        <v>6193</v>
      </c>
      <c r="F1060" s="464" t="s">
        <v>2076</v>
      </c>
      <c r="G1060" s="464" t="s">
        <v>2077</v>
      </c>
      <c r="H1060" s="464"/>
      <c r="I1060" s="47">
        <v>1</v>
      </c>
    </row>
    <row r="1061" spans="1:9" ht="36" x14ac:dyDescent="0.2">
      <c r="A1061" s="522">
        <v>1055</v>
      </c>
      <c r="B1061" s="557" t="s">
        <v>6194</v>
      </c>
      <c r="C1061" s="267" t="s">
        <v>6195</v>
      </c>
      <c r="D1061" s="466"/>
      <c r="E1061" s="460" t="s">
        <v>6196</v>
      </c>
      <c r="F1061" s="464" t="s">
        <v>2076</v>
      </c>
      <c r="G1061" s="464" t="s">
        <v>2077</v>
      </c>
      <c r="H1061" s="464"/>
      <c r="I1061" s="47">
        <v>1</v>
      </c>
    </row>
    <row r="1062" spans="1:9" ht="36" x14ac:dyDescent="0.2">
      <c r="A1062" s="522">
        <v>1056</v>
      </c>
      <c r="B1062" s="455" t="s">
        <v>6197</v>
      </c>
      <c r="C1062" s="267" t="s">
        <v>6198</v>
      </c>
      <c r="D1062" s="466"/>
      <c r="E1062" s="460" t="s">
        <v>6199</v>
      </c>
      <c r="F1062" s="464" t="s">
        <v>2076</v>
      </c>
      <c r="G1062" s="464" t="s">
        <v>2077</v>
      </c>
      <c r="H1062" s="464"/>
      <c r="I1062" s="47">
        <v>1</v>
      </c>
    </row>
    <row r="1063" spans="1:9" ht="36" x14ac:dyDescent="0.2">
      <c r="A1063" s="522">
        <v>1057</v>
      </c>
      <c r="B1063" s="455" t="s">
        <v>6200</v>
      </c>
      <c r="C1063" s="267" t="s">
        <v>6201</v>
      </c>
      <c r="D1063" s="466"/>
      <c r="E1063" s="490" t="s">
        <v>6202</v>
      </c>
      <c r="F1063" s="464" t="s">
        <v>2076</v>
      </c>
      <c r="G1063" s="464" t="s">
        <v>2077</v>
      </c>
      <c r="H1063" s="464"/>
      <c r="I1063" s="47">
        <v>1</v>
      </c>
    </row>
    <row r="1064" spans="1:9" ht="36" x14ac:dyDescent="0.2">
      <c r="A1064" s="522">
        <v>1058</v>
      </c>
      <c r="B1064" s="455" t="s">
        <v>6203</v>
      </c>
      <c r="C1064" s="267" t="s">
        <v>6204</v>
      </c>
      <c r="D1064" s="466"/>
      <c r="E1064" s="460" t="s">
        <v>6205</v>
      </c>
      <c r="F1064" s="464" t="s">
        <v>2076</v>
      </c>
      <c r="G1064" s="464" t="s">
        <v>2077</v>
      </c>
      <c r="H1064" s="464"/>
      <c r="I1064" s="47">
        <v>1</v>
      </c>
    </row>
    <row r="1065" spans="1:9" ht="36" x14ac:dyDescent="0.2">
      <c r="A1065" s="522">
        <v>1059</v>
      </c>
      <c r="B1065" s="455" t="s">
        <v>6206</v>
      </c>
      <c r="C1065" s="267" t="s">
        <v>6207</v>
      </c>
      <c r="D1065" s="466"/>
      <c r="E1065" s="460" t="s">
        <v>6208</v>
      </c>
      <c r="F1065" s="464" t="s">
        <v>2076</v>
      </c>
      <c r="G1065" s="464" t="s">
        <v>2077</v>
      </c>
      <c r="H1065" s="464"/>
      <c r="I1065" s="47">
        <v>1</v>
      </c>
    </row>
    <row r="1066" spans="1:9" ht="36" x14ac:dyDescent="0.2">
      <c r="A1066" s="522">
        <v>1060</v>
      </c>
      <c r="B1066" s="455" t="s">
        <v>6209</v>
      </c>
      <c r="C1066" s="267" t="s">
        <v>6210</v>
      </c>
      <c r="D1066" s="466"/>
      <c r="E1066" s="460" t="s">
        <v>6211</v>
      </c>
      <c r="F1066" s="464" t="s">
        <v>2076</v>
      </c>
      <c r="G1066" s="464" t="s">
        <v>2077</v>
      </c>
      <c r="H1066" s="464"/>
      <c r="I1066" s="47">
        <v>1</v>
      </c>
    </row>
    <row r="1067" spans="1:9" ht="36" x14ac:dyDescent="0.2">
      <c r="A1067" s="522">
        <v>1061</v>
      </c>
      <c r="B1067" s="455" t="s">
        <v>6212</v>
      </c>
      <c r="C1067" s="490" t="s">
        <v>6213</v>
      </c>
      <c r="D1067" s="466"/>
      <c r="E1067" s="460" t="s">
        <v>6214</v>
      </c>
      <c r="F1067" s="464" t="s">
        <v>2076</v>
      </c>
      <c r="G1067" s="464" t="s">
        <v>2077</v>
      </c>
      <c r="H1067" s="464"/>
      <c r="I1067" s="47">
        <v>2</v>
      </c>
    </row>
    <row r="1068" spans="1:9" ht="36" x14ac:dyDescent="0.2">
      <c r="A1068" s="522">
        <v>1062</v>
      </c>
      <c r="B1068" s="455" t="s">
        <v>6215</v>
      </c>
      <c r="C1068" s="490" t="s">
        <v>6216</v>
      </c>
      <c r="D1068" s="466"/>
      <c r="E1068" s="460" t="s">
        <v>6217</v>
      </c>
      <c r="F1068" s="464" t="s">
        <v>2076</v>
      </c>
      <c r="G1068" s="464" t="s">
        <v>2077</v>
      </c>
      <c r="H1068" s="464"/>
      <c r="I1068" s="47">
        <v>1</v>
      </c>
    </row>
    <row r="1069" spans="1:9" ht="36" x14ac:dyDescent="0.2">
      <c r="A1069" s="522">
        <v>1063</v>
      </c>
      <c r="B1069" s="455" t="s">
        <v>6218</v>
      </c>
      <c r="C1069" s="267" t="s">
        <v>6219</v>
      </c>
      <c r="D1069" s="466"/>
      <c r="E1069" s="460" t="s">
        <v>6220</v>
      </c>
      <c r="F1069" s="464" t="s">
        <v>2076</v>
      </c>
      <c r="G1069" s="464" t="s">
        <v>2077</v>
      </c>
      <c r="H1069" s="455"/>
      <c r="I1069" s="47">
        <v>2</v>
      </c>
    </row>
    <row r="1070" spans="1:9" ht="36" x14ac:dyDescent="0.2">
      <c r="A1070" s="522">
        <v>1064</v>
      </c>
      <c r="B1070" s="455" t="s">
        <v>6221</v>
      </c>
      <c r="C1070" s="490" t="s">
        <v>6222</v>
      </c>
      <c r="D1070" s="466"/>
      <c r="E1070" s="460" t="s">
        <v>6223</v>
      </c>
      <c r="F1070" s="464" t="s">
        <v>2076</v>
      </c>
      <c r="G1070" s="464" t="s">
        <v>2077</v>
      </c>
      <c r="H1070" s="464"/>
      <c r="I1070" s="47">
        <v>1</v>
      </c>
    </row>
    <row r="1071" spans="1:9" ht="36" x14ac:dyDescent="0.2">
      <c r="A1071" s="522">
        <v>1065</v>
      </c>
      <c r="B1071" s="455" t="s">
        <v>6224</v>
      </c>
      <c r="C1071" s="490" t="s">
        <v>6225</v>
      </c>
      <c r="D1071" s="466"/>
      <c r="E1071" s="460" t="s">
        <v>6226</v>
      </c>
      <c r="F1071" s="464" t="s">
        <v>2076</v>
      </c>
      <c r="G1071" s="464" t="s">
        <v>2077</v>
      </c>
      <c r="H1071" s="464"/>
      <c r="I1071" s="47">
        <v>1</v>
      </c>
    </row>
    <row r="1072" spans="1:9" ht="36" x14ac:dyDescent="0.2">
      <c r="A1072" s="522">
        <v>1066</v>
      </c>
      <c r="B1072" s="455" t="s">
        <v>6227</v>
      </c>
      <c r="C1072" s="490" t="s">
        <v>6228</v>
      </c>
      <c r="D1072" s="466"/>
      <c r="E1072" s="460" t="s">
        <v>6229</v>
      </c>
      <c r="F1072" s="464" t="s">
        <v>2076</v>
      </c>
      <c r="G1072" s="464" t="s">
        <v>2077</v>
      </c>
      <c r="H1072" s="464"/>
      <c r="I1072" s="47">
        <v>1</v>
      </c>
    </row>
    <row r="1073" spans="1:9" ht="36" x14ac:dyDescent="0.2">
      <c r="A1073" s="522">
        <v>1067</v>
      </c>
      <c r="B1073" s="455" t="s">
        <v>6230</v>
      </c>
      <c r="C1073" s="267" t="s">
        <v>6231</v>
      </c>
      <c r="D1073" s="466"/>
      <c r="E1073" s="460" t="s">
        <v>6232</v>
      </c>
      <c r="F1073" s="464" t="s">
        <v>2076</v>
      </c>
      <c r="G1073" s="464" t="s">
        <v>2077</v>
      </c>
      <c r="H1073" s="464"/>
      <c r="I1073" s="47">
        <v>1</v>
      </c>
    </row>
    <row r="1074" spans="1:9" ht="24" x14ac:dyDescent="0.2">
      <c r="A1074" s="522">
        <v>1068</v>
      </c>
      <c r="B1074" s="455" t="s">
        <v>6233</v>
      </c>
      <c r="C1074" s="267" t="s">
        <v>6234</v>
      </c>
      <c r="D1074" s="466"/>
      <c r="E1074" s="460" t="s">
        <v>6235</v>
      </c>
      <c r="F1074" s="464" t="s">
        <v>962</v>
      </c>
      <c r="G1074" s="464" t="s">
        <v>797</v>
      </c>
      <c r="H1074" s="464"/>
      <c r="I1074" s="47">
        <v>1</v>
      </c>
    </row>
    <row r="1075" spans="1:9" ht="24" x14ac:dyDescent="0.2">
      <c r="A1075" s="522">
        <v>1069</v>
      </c>
      <c r="B1075" s="455" t="s">
        <v>6236</v>
      </c>
      <c r="C1075" s="267" t="s">
        <v>6237</v>
      </c>
      <c r="D1075" s="466"/>
      <c r="E1075" s="460" t="s">
        <v>6238</v>
      </c>
      <c r="F1075" s="464" t="s">
        <v>962</v>
      </c>
      <c r="G1075" s="464" t="s">
        <v>797</v>
      </c>
      <c r="H1075" s="464"/>
      <c r="I1075" s="47">
        <v>1</v>
      </c>
    </row>
    <row r="1076" spans="1:9" ht="24" x14ac:dyDescent="0.2">
      <c r="A1076" s="522">
        <v>1070</v>
      </c>
      <c r="B1076" s="455" t="s">
        <v>6239</v>
      </c>
      <c r="C1076" s="267" t="s">
        <v>6240</v>
      </c>
      <c r="D1076" s="466"/>
      <c r="E1076" s="460" t="s">
        <v>6241</v>
      </c>
      <c r="F1076" s="464" t="s">
        <v>962</v>
      </c>
      <c r="G1076" s="464" t="s">
        <v>797</v>
      </c>
      <c r="H1076" s="464"/>
      <c r="I1076" s="47">
        <v>1</v>
      </c>
    </row>
    <row r="1077" spans="1:9" ht="36" x14ac:dyDescent="0.2">
      <c r="A1077" s="522">
        <v>1071</v>
      </c>
      <c r="B1077" s="455" t="s">
        <v>6242</v>
      </c>
      <c r="C1077" s="490" t="s">
        <v>6243</v>
      </c>
      <c r="D1077" s="466"/>
      <c r="E1077" s="460" t="s">
        <v>6244</v>
      </c>
      <c r="F1077" s="464" t="s">
        <v>2076</v>
      </c>
      <c r="G1077" s="464" t="s">
        <v>2077</v>
      </c>
      <c r="H1077" s="464"/>
      <c r="I1077" s="47">
        <v>1</v>
      </c>
    </row>
    <row r="1078" spans="1:9" ht="36" x14ac:dyDescent="0.2">
      <c r="A1078" s="522">
        <v>1072</v>
      </c>
      <c r="B1078" s="455" t="s">
        <v>6245</v>
      </c>
      <c r="C1078" s="490" t="s">
        <v>6246</v>
      </c>
      <c r="D1078" s="466"/>
      <c r="E1078" s="460" t="s">
        <v>6247</v>
      </c>
      <c r="F1078" s="464" t="s">
        <v>2076</v>
      </c>
      <c r="G1078" s="464" t="s">
        <v>2077</v>
      </c>
      <c r="H1078" s="464"/>
      <c r="I1078" s="47">
        <v>1</v>
      </c>
    </row>
    <row r="1079" spans="1:9" ht="24" x14ac:dyDescent="0.2">
      <c r="A1079" s="522">
        <v>1073</v>
      </c>
      <c r="B1079" s="455" t="s">
        <v>6248</v>
      </c>
      <c r="C1079" s="460" t="s">
        <v>6249</v>
      </c>
      <c r="D1079" s="466"/>
      <c r="E1079" s="463" t="s">
        <v>6250</v>
      </c>
      <c r="F1079" s="464" t="s">
        <v>2342</v>
      </c>
      <c r="G1079" s="464" t="s">
        <v>1610</v>
      </c>
      <c r="H1079" s="464"/>
      <c r="I1079" s="47">
        <v>2</v>
      </c>
    </row>
    <row r="1080" spans="1:9" ht="24" x14ac:dyDescent="0.2">
      <c r="A1080" s="522">
        <v>1074</v>
      </c>
      <c r="B1080" s="455" t="s">
        <v>6251</v>
      </c>
      <c r="C1080" s="460" t="s">
        <v>6252</v>
      </c>
      <c r="D1080" s="466"/>
      <c r="E1080" s="463" t="s">
        <v>6253</v>
      </c>
      <c r="F1080" s="464" t="s">
        <v>2342</v>
      </c>
      <c r="G1080" s="464" t="s">
        <v>1610</v>
      </c>
      <c r="H1080" s="464"/>
      <c r="I1080" s="47">
        <v>1</v>
      </c>
    </row>
    <row r="1081" spans="1:9" ht="24" x14ac:dyDescent="0.2">
      <c r="A1081" s="522">
        <v>1075</v>
      </c>
      <c r="B1081" s="455" t="s">
        <v>6254</v>
      </c>
      <c r="C1081" s="460" t="s">
        <v>6255</v>
      </c>
      <c r="D1081" s="466"/>
      <c r="E1081" s="463" t="s">
        <v>6256</v>
      </c>
      <c r="F1081" s="464" t="s">
        <v>2342</v>
      </c>
      <c r="G1081" s="464" t="s">
        <v>1610</v>
      </c>
      <c r="H1081" s="464"/>
      <c r="I1081" s="47">
        <v>1</v>
      </c>
    </row>
    <row r="1082" spans="1:9" ht="24" x14ac:dyDescent="0.2">
      <c r="A1082" s="522">
        <v>1076</v>
      </c>
      <c r="B1082" s="455" t="s">
        <v>6257</v>
      </c>
      <c r="C1082" s="460" t="s">
        <v>6258</v>
      </c>
      <c r="D1082" s="466"/>
      <c r="E1082" s="463" t="s">
        <v>6259</v>
      </c>
      <c r="F1082" s="464" t="s">
        <v>2342</v>
      </c>
      <c r="G1082" s="464" t="s">
        <v>1610</v>
      </c>
      <c r="H1082" s="464"/>
      <c r="I1082" s="47">
        <v>1</v>
      </c>
    </row>
    <row r="1083" spans="1:9" ht="24" x14ac:dyDescent="0.2">
      <c r="A1083" s="522">
        <v>1077</v>
      </c>
      <c r="B1083" s="455" t="s">
        <v>6260</v>
      </c>
      <c r="C1083" s="460" t="s">
        <v>6261</v>
      </c>
      <c r="D1083" s="466"/>
      <c r="E1083" s="463" t="s">
        <v>6262</v>
      </c>
      <c r="F1083" s="464" t="s">
        <v>2342</v>
      </c>
      <c r="G1083" s="464" t="s">
        <v>1610</v>
      </c>
      <c r="H1083" s="464"/>
      <c r="I1083" s="47">
        <v>1</v>
      </c>
    </row>
    <row r="1084" spans="1:9" ht="24" x14ac:dyDescent="0.2">
      <c r="A1084" s="522">
        <v>1078</v>
      </c>
      <c r="B1084" s="455" t="s">
        <v>6263</v>
      </c>
      <c r="C1084" s="460" t="s">
        <v>6264</v>
      </c>
      <c r="D1084" s="466"/>
      <c r="E1084" s="463" t="s">
        <v>6265</v>
      </c>
      <c r="F1084" s="464" t="s">
        <v>2342</v>
      </c>
      <c r="G1084" s="464" t="s">
        <v>1610</v>
      </c>
      <c r="H1084" s="464"/>
      <c r="I1084" s="47">
        <v>1</v>
      </c>
    </row>
    <row r="1085" spans="1:9" ht="24" x14ac:dyDescent="0.2">
      <c r="A1085" s="522">
        <v>1079</v>
      </c>
      <c r="B1085" s="455" t="s">
        <v>6266</v>
      </c>
      <c r="C1085" s="460" t="s">
        <v>6267</v>
      </c>
      <c r="D1085" s="466"/>
      <c r="E1085" s="463" t="s">
        <v>6268</v>
      </c>
      <c r="F1085" s="464" t="s">
        <v>2342</v>
      </c>
      <c r="G1085" s="464" t="s">
        <v>1610</v>
      </c>
      <c r="H1085" s="464"/>
      <c r="I1085" s="47">
        <v>1</v>
      </c>
    </row>
    <row r="1086" spans="1:9" ht="24" x14ac:dyDescent="0.2">
      <c r="A1086" s="522">
        <v>1080</v>
      </c>
      <c r="B1086" s="455" t="s">
        <v>6269</v>
      </c>
      <c r="C1086" s="460" t="s">
        <v>6270</v>
      </c>
      <c r="D1086" s="466"/>
      <c r="E1086" s="463" t="s">
        <v>4846</v>
      </c>
      <c r="F1086" s="464" t="s">
        <v>2342</v>
      </c>
      <c r="G1086" s="464" t="s">
        <v>1610</v>
      </c>
      <c r="H1086" s="464"/>
      <c r="I1086" s="437">
        <v>1</v>
      </c>
    </row>
    <row r="1087" spans="1:9" ht="24" x14ac:dyDescent="0.2">
      <c r="A1087" s="522">
        <v>1081</v>
      </c>
      <c r="B1087" s="455" t="s">
        <v>6271</v>
      </c>
      <c r="C1087" s="460" t="s">
        <v>4317</v>
      </c>
      <c r="D1087" s="466"/>
      <c r="E1087" s="463" t="s">
        <v>6272</v>
      </c>
      <c r="F1087" s="464" t="s">
        <v>2342</v>
      </c>
      <c r="G1087" s="464" t="s">
        <v>1610</v>
      </c>
      <c r="H1087" s="464"/>
      <c r="I1087" s="437">
        <v>1</v>
      </c>
    </row>
    <row r="1088" spans="1:9" ht="24" x14ac:dyDescent="0.2">
      <c r="A1088" s="522">
        <v>1082</v>
      </c>
      <c r="B1088" s="455" t="s">
        <v>6273</v>
      </c>
      <c r="C1088" s="460" t="s">
        <v>5746</v>
      </c>
      <c r="D1088" s="466"/>
      <c r="E1088" s="463" t="s">
        <v>6274</v>
      </c>
      <c r="F1088" s="464" t="s">
        <v>4161</v>
      </c>
      <c r="G1088" s="464" t="s">
        <v>1610</v>
      </c>
      <c r="H1088" s="464"/>
      <c r="I1088" s="47">
        <v>1</v>
      </c>
    </row>
    <row r="1089" spans="1:9" ht="24" x14ac:dyDescent="0.2">
      <c r="A1089" s="522">
        <v>1083</v>
      </c>
      <c r="B1089" s="455" t="s">
        <v>6275</v>
      </c>
      <c r="C1089" s="460" t="s">
        <v>6276</v>
      </c>
      <c r="D1089" s="466"/>
      <c r="E1089" s="463" t="s">
        <v>6277</v>
      </c>
      <c r="F1089" s="464" t="s">
        <v>4161</v>
      </c>
      <c r="G1089" s="464" t="s">
        <v>1610</v>
      </c>
      <c r="H1089" s="464"/>
      <c r="I1089" s="47">
        <v>1</v>
      </c>
    </row>
    <row r="1090" spans="1:9" ht="24" x14ac:dyDescent="0.2">
      <c r="A1090" s="522">
        <v>1084</v>
      </c>
      <c r="B1090" s="455" t="s">
        <v>6278</v>
      </c>
      <c r="C1090" s="460" t="s">
        <v>6264</v>
      </c>
      <c r="D1090" s="466"/>
      <c r="E1090" s="463" t="s">
        <v>6279</v>
      </c>
      <c r="F1090" s="464" t="s">
        <v>4161</v>
      </c>
      <c r="G1090" s="464" t="s">
        <v>1610</v>
      </c>
      <c r="H1090" s="464"/>
      <c r="I1090" s="47">
        <v>1</v>
      </c>
    </row>
    <row r="1091" spans="1:9" ht="24" x14ac:dyDescent="0.2">
      <c r="A1091" s="522">
        <v>1085</v>
      </c>
      <c r="B1091" s="455" t="s">
        <v>6280</v>
      </c>
      <c r="C1091" s="460" t="s">
        <v>5233</v>
      </c>
      <c r="D1091" s="466"/>
      <c r="E1091" s="463" t="s">
        <v>6281</v>
      </c>
      <c r="F1091" s="464" t="s">
        <v>4161</v>
      </c>
      <c r="G1091" s="464" t="s">
        <v>1610</v>
      </c>
      <c r="H1091" s="464"/>
      <c r="I1091" s="47">
        <v>1</v>
      </c>
    </row>
    <row r="1092" spans="1:9" ht="24" x14ac:dyDescent="0.2">
      <c r="A1092" s="522">
        <v>1086</v>
      </c>
      <c r="B1092" s="455" t="s">
        <v>6282</v>
      </c>
      <c r="C1092" s="460" t="s">
        <v>4317</v>
      </c>
      <c r="D1092" s="466"/>
      <c r="E1092" s="463" t="s">
        <v>3832</v>
      </c>
      <c r="F1092" s="464" t="s">
        <v>4161</v>
      </c>
      <c r="G1092" s="464" t="s">
        <v>1610</v>
      </c>
      <c r="H1092" s="464"/>
      <c r="I1092" s="47">
        <v>1</v>
      </c>
    </row>
    <row r="1093" spans="1:9" ht="24" x14ac:dyDescent="0.2">
      <c r="A1093" s="522">
        <v>1087</v>
      </c>
      <c r="B1093" s="455" t="s">
        <v>6283</v>
      </c>
      <c r="C1093" s="460" t="s">
        <v>6284</v>
      </c>
      <c r="D1093" s="466"/>
      <c r="E1093" s="463" t="s">
        <v>6285</v>
      </c>
      <c r="F1093" s="464" t="s">
        <v>1433</v>
      </c>
      <c r="G1093" s="464" t="s">
        <v>1610</v>
      </c>
      <c r="H1093" s="464"/>
      <c r="I1093" s="437">
        <v>1</v>
      </c>
    </row>
    <row r="1094" spans="1:9" ht="24" x14ac:dyDescent="0.2">
      <c r="A1094" s="522">
        <v>1088</v>
      </c>
      <c r="B1094" s="455" t="s">
        <v>6286</v>
      </c>
      <c r="C1094" s="460" t="s">
        <v>6287</v>
      </c>
      <c r="D1094" s="455"/>
      <c r="E1094" s="463" t="s">
        <v>6279</v>
      </c>
      <c r="F1094" s="464" t="s">
        <v>1433</v>
      </c>
      <c r="G1094" s="464" t="s">
        <v>1610</v>
      </c>
      <c r="H1094" s="464"/>
      <c r="I1094" s="437">
        <v>1</v>
      </c>
    </row>
    <row r="1095" spans="1:9" ht="24" x14ac:dyDescent="0.2">
      <c r="A1095" s="522">
        <v>1089</v>
      </c>
      <c r="B1095" s="455" t="s">
        <v>6288</v>
      </c>
      <c r="C1095" s="460" t="s">
        <v>6289</v>
      </c>
      <c r="D1095" s="466"/>
      <c r="E1095" s="463" t="s">
        <v>6290</v>
      </c>
      <c r="F1095" s="464" t="s">
        <v>1433</v>
      </c>
      <c r="G1095" s="464" t="s">
        <v>1610</v>
      </c>
      <c r="H1095" s="464"/>
      <c r="I1095" s="437">
        <v>1</v>
      </c>
    </row>
    <row r="1096" spans="1:9" ht="24" x14ac:dyDescent="0.2">
      <c r="A1096" s="522">
        <v>1090</v>
      </c>
      <c r="B1096" s="455" t="s">
        <v>6291</v>
      </c>
      <c r="C1096" s="460" t="s">
        <v>4317</v>
      </c>
      <c r="D1096" s="466"/>
      <c r="E1096" s="463" t="s">
        <v>4160</v>
      </c>
      <c r="F1096" s="464" t="s">
        <v>1433</v>
      </c>
      <c r="G1096" s="464" t="s">
        <v>1610</v>
      </c>
      <c r="H1096" s="464"/>
      <c r="I1096" s="437">
        <v>1</v>
      </c>
    </row>
    <row r="1097" spans="1:9" ht="24" x14ac:dyDescent="0.2">
      <c r="A1097" s="522">
        <v>1091</v>
      </c>
      <c r="B1097" s="455" t="s">
        <v>6292</v>
      </c>
      <c r="C1097" s="460" t="s">
        <v>6293</v>
      </c>
      <c r="D1097" s="466"/>
      <c r="E1097" s="463" t="s">
        <v>6294</v>
      </c>
      <c r="F1097" s="464" t="s">
        <v>1433</v>
      </c>
      <c r="G1097" s="464" t="s">
        <v>1610</v>
      </c>
      <c r="H1097" s="464"/>
      <c r="I1097" s="437">
        <v>1</v>
      </c>
    </row>
    <row r="1098" spans="1:9" ht="24" x14ac:dyDescent="0.2">
      <c r="A1098" s="522">
        <v>1092</v>
      </c>
      <c r="B1098" s="455" t="s">
        <v>6295</v>
      </c>
      <c r="C1098" s="460" t="s">
        <v>6296</v>
      </c>
      <c r="D1098" s="466"/>
      <c r="E1098" s="463" t="s">
        <v>6297</v>
      </c>
      <c r="F1098" s="464" t="s">
        <v>1433</v>
      </c>
      <c r="G1098" s="464" t="s">
        <v>1610</v>
      </c>
      <c r="H1098" s="464"/>
      <c r="I1098" s="437">
        <v>1</v>
      </c>
    </row>
    <row r="1099" spans="1:9" ht="48" x14ac:dyDescent="0.2">
      <c r="A1099" s="522">
        <v>1093</v>
      </c>
      <c r="B1099" s="455" t="s">
        <v>6298</v>
      </c>
      <c r="C1099" s="460" t="s">
        <v>6299</v>
      </c>
      <c r="D1099" s="466"/>
      <c r="E1099" s="463" t="s">
        <v>6300</v>
      </c>
      <c r="F1099" s="464" t="s">
        <v>4175</v>
      </c>
      <c r="G1099" s="464" t="s">
        <v>1610</v>
      </c>
      <c r="H1099" s="464"/>
      <c r="I1099" s="437">
        <v>1</v>
      </c>
    </row>
    <row r="1100" spans="1:9" ht="48" x14ac:dyDescent="0.2">
      <c r="A1100" s="522">
        <v>1094</v>
      </c>
      <c r="B1100" s="455" t="s">
        <v>6301</v>
      </c>
      <c r="C1100" s="460" t="s">
        <v>6302</v>
      </c>
      <c r="D1100" s="466"/>
      <c r="E1100" s="463" t="s">
        <v>6303</v>
      </c>
      <c r="F1100" s="464" t="s">
        <v>4175</v>
      </c>
      <c r="G1100" s="464" t="s">
        <v>1610</v>
      </c>
      <c r="H1100" s="464"/>
      <c r="I1100" s="437">
        <v>1</v>
      </c>
    </row>
    <row r="1101" spans="1:9" ht="48" x14ac:dyDescent="0.2">
      <c r="A1101" s="522">
        <v>1095</v>
      </c>
      <c r="B1101" s="455" t="s">
        <v>6304</v>
      </c>
      <c r="C1101" s="460" t="s">
        <v>6305</v>
      </c>
      <c r="D1101" s="466"/>
      <c r="E1101" s="463" t="s">
        <v>6306</v>
      </c>
      <c r="F1101" s="464" t="s">
        <v>4175</v>
      </c>
      <c r="G1101" s="464" t="s">
        <v>1610</v>
      </c>
      <c r="H1101" s="464"/>
      <c r="I1101" s="437">
        <v>1</v>
      </c>
    </row>
    <row r="1102" spans="1:9" ht="48" x14ac:dyDescent="0.2">
      <c r="A1102" s="522">
        <v>1096</v>
      </c>
      <c r="B1102" s="455" t="s">
        <v>6307</v>
      </c>
      <c r="C1102" s="460" t="s">
        <v>6308</v>
      </c>
      <c r="D1102" s="466"/>
      <c r="E1102" s="463" t="s">
        <v>6309</v>
      </c>
      <c r="F1102" s="464" t="s">
        <v>4175</v>
      </c>
      <c r="G1102" s="464" t="s">
        <v>1610</v>
      </c>
      <c r="H1102" s="464"/>
      <c r="I1102" s="437">
        <v>1</v>
      </c>
    </row>
    <row r="1103" spans="1:9" ht="48" x14ac:dyDescent="0.2">
      <c r="A1103" s="522">
        <v>1097</v>
      </c>
      <c r="B1103" s="455" t="s">
        <v>6310</v>
      </c>
      <c r="C1103" s="460" t="s">
        <v>6311</v>
      </c>
      <c r="D1103" s="466"/>
      <c r="E1103" s="463" t="s">
        <v>6312</v>
      </c>
      <c r="F1103" s="464" t="s">
        <v>4175</v>
      </c>
      <c r="G1103" s="464" t="s">
        <v>1610</v>
      </c>
      <c r="H1103" s="464"/>
      <c r="I1103" s="437">
        <v>1</v>
      </c>
    </row>
    <row r="1104" spans="1:9" ht="48" x14ac:dyDescent="0.2">
      <c r="A1104" s="522">
        <v>1098</v>
      </c>
      <c r="B1104" s="455" t="s">
        <v>6313</v>
      </c>
      <c r="C1104" s="460" t="s">
        <v>4871</v>
      </c>
      <c r="D1104" s="466"/>
      <c r="E1104" s="463" t="s">
        <v>5302</v>
      </c>
      <c r="F1104" s="464" t="s">
        <v>4175</v>
      </c>
      <c r="G1104" s="464" t="s">
        <v>1610</v>
      </c>
      <c r="H1104" s="464"/>
      <c r="I1104" s="437">
        <v>1</v>
      </c>
    </row>
    <row r="1105" spans="1:9" ht="48" x14ac:dyDescent="0.2">
      <c r="A1105" s="522">
        <v>1099</v>
      </c>
      <c r="B1105" s="455" t="s">
        <v>6314</v>
      </c>
      <c r="C1105" s="460" t="s">
        <v>6315</v>
      </c>
      <c r="D1105" s="466"/>
      <c r="E1105" s="463" t="s">
        <v>6316</v>
      </c>
      <c r="F1105" s="464" t="s">
        <v>4175</v>
      </c>
      <c r="G1105" s="464" t="s">
        <v>1610</v>
      </c>
      <c r="H1105" s="464"/>
      <c r="I1105" s="437">
        <v>1</v>
      </c>
    </row>
    <row r="1106" spans="1:9" ht="48" x14ac:dyDescent="0.2">
      <c r="A1106" s="522">
        <v>1100</v>
      </c>
      <c r="B1106" s="455" t="s">
        <v>6317</v>
      </c>
      <c r="C1106" s="460" t="s">
        <v>4871</v>
      </c>
      <c r="D1106" s="466"/>
      <c r="E1106" s="463" t="s">
        <v>5304</v>
      </c>
      <c r="F1106" s="464" t="s">
        <v>4175</v>
      </c>
      <c r="G1106" s="464" t="s">
        <v>1610</v>
      </c>
      <c r="H1106" s="464"/>
      <c r="I1106" s="47">
        <v>1</v>
      </c>
    </row>
    <row r="1107" spans="1:9" ht="24" x14ac:dyDescent="0.2">
      <c r="A1107" s="522">
        <v>1101</v>
      </c>
      <c r="B1107" s="455" t="s">
        <v>6318</v>
      </c>
      <c r="C1107" s="478" t="s">
        <v>6296</v>
      </c>
      <c r="D1107" s="466"/>
      <c r="E1107" s="479" t="s">
        <v>5266</v>
      </c>
      <c r="F1107" s="464" t="s">
        <v>2341</v>
      </c>
      <c r="G1107" s="464" t="s">
        <v>1610</v>
      </c>
      <c r="H1107" s="464"/>
      <c r="I1107" s="437">
        <v>1</v>
      </c>
    </row>
    <row r="1108" spans="1:9" ht="24" x14ac:dyDescent="0.2">
      <c r="A1108" s="522">
        <v>1102</v>
      </c>
      <c r="B1108" s="455" t="s">
        <v>6319</v>
      </c>
      <c r="C1108" s="478" t="s">
        <v>4317</v>
      </c>
      <c r="D1108" s="466"/>
      <c r="E1108" s="479" t="s">
        <v>6320</v>
      </c>
      <c r="F1108" s="464" t="s">
        <v>2341</v>
      </c>
      <c r="G1108" s="464" t="s">
        <v>1610</v>
      </c>
      <c r="H1108" s="464"/>
      <c r="I1108" s="437">
        <v>1</v>
      </c>
    </row>
    <row r="1109" spans="1:9" ht="24" x14ac:dyDescent="0.2">
      <c r="A1109" s="522">
        <v>1103</v>
      </c>
      <c r="B1109" s="430" t="s">
        <v>6321</v>
      </c>
      <c r="C1109" s="478" t="s">
        <v>5233</v>
      </c>
      <c r="D1109" s="86"/>
      <c r="E1109" s="479" t="s">
        <v>4277</v>
      </c>
      <c r="F1109" s="464" t="s">
        <v>2341</v>
      </c>
      <c r="G1109" s="480" t="s">
        <v>1610</v>
      </c>
      <c r="H1109" s="480"/>
      <c r="I1109" s="471">
        <v>1</v>
      </c>
    </row>
    <row r="1110" spans="1:9" ht="24" x14ac:dyDescent="0.2">
      <c r="A1110" s="522">
        <v>1104</v>
      </c>
      <c r="B1110" s="430" t="s">
        <v>6322</v>
      </c>
      <c r="C1110" s="460" t="s">
        <v>6323</v>
      </c>
      <c r="D1110" s="466"/>
      <c r="E1110" s="463" t="s">
        <v>6324</v>
      </c>
      <c r="F1110" s="464" t="s">
        <v>2341</v>
      </c>
      <c r="G1110" s="480" t="s">
        <v>1610</v>
      </c>
      <c r="H1110" s="464"/>
      <c r="I1110" s="471">
        <v>2</v>
      </c>
    </row>
    <row r="1111" spans="1:9" ht="24" x14ac:dyDescent="0.2">
      <c r="A1111" s="522">
        <v>1105</v>
      </c>
      <c r="B1111" s="430" t="s">
        <v>6325</v>
      </c>
      <c r="C1111" s="460" t="s">
        <v>6326</v>
      </c>
      <c r="D1111" s="466"/>
      <c r="E1111" s="463" t="s">
        <v>6327</v>
      </c>
      <c r="F1111" s="464" t="s">
        <v>2341</v>
      </c>
      <c r="G1111" s="480" t="s">
        <v>1610</v>
      </c>
      <c r="H1111" s="464"/>
      <c r="I1111" s="471">
        <v>1</v>
      </c>
    </row>
    <row r="1112" spans="1:9" ht="24" x14ac:dyDescent="0.2">
      <c r="A1112" s="522">
        <v>1106</v>
      </c>
      <c r="B1112" s="430" t="s">
        <v>6328</v>
      </c>
      <c r="C1112" s="460" t="s">
        <v>6329</v>
      </c>
      <c r="D1112" s="466"/>
      <c r="E1112" s="463" t="s">
        <v>6330</v>
      </c>
      <c r="F1112" s="464" t="s">
        <v>2341</v>
      </c>
      <c r="G1112" s="480" t="s">
        <v>1610</v>
      </c>
      <c r="H1112" s="464"/>
      <c r="I1112" s="471">
        <v>1</v>
      </c>
    </row>
    <row r="1113" spans="1:9" ht="24" x14ac:dyDescent="0.2">
      <c r="A1113" s="522">
        <v>1107</v>
      </c>
      <c r="B1113" s="430" t="s">
        <v>6331</v>
      </c>
      <c r="C1113" s="460" t="s">
        <v>6332</v>
      </c>
      <c r="D1113" s="466"/>
      <c r="E1113" s="463" t="s">
        <v>6333</v>
      </c>
      <c r="F1113" s="464" t="s">
        <v>2341</v>
      </c>
      <c r="G1113" s="480" t="s">
        <v>1610</v>
      </c>
      <c r="H1113" s="464"/>
      <c r="I1113" s="471">
        <v>1</v>
      </c>
    </row>
    <row r="1114" spans="1:9" ht="24" x14ac:dyDescent="0.2">
      <c r="A1114" s="522">
        <v>1108</v>
      </c>
      <c r="B1114" s="430" t="s">
        <v>6334</v>
      </c>
      <c r="C1114" s="460" t="s">
        <v>6335</v>
      </c>
      <c r="D1114" s="466"/>
      <c r="E1114" s="463" t="s">
        <v>6336</v>
      </c>
      <c r="F1114" s="464" t="s">
        <v>2341</v>
      </c>
      <c r="G1114" s="480" t="s">
        <v>1610</v>
      </c>
      <c r="H1114" s="464"/>
      <c r="I1114" s="471">
        <v>1</v>
      </c>
    </row>
    <row r="1115" spans="1:9" ht="24" x14ac:dyDescent="0.2">
      <c r="A1115" s="522">
        <v>1109</v>
      </c>
      <c r="B1115" s="430" t="s">
        <v>6337</v>
      </c>
      <c r="C1115" s="460" t="s">
        <v>6338</v>
      </c>
      <c r="D1115" s="466"/>
      <c r="E1115" s="463" t="s">
        <v>6339</v>
      </c>
      <c r="F1115" s="464" t="s">
        <v>2341</v>
      </c>
      <c r="G1115" s="480" t="s">
        <v>1610</v>
      </c>
      <c r="H1115" s="464"/>
      <c r="I1115" s="471">
        <v>1</v>
      </c>
    </row>
    <row r="1116" spans="1:9" ht="24" x14ac:dyDescent="0.2">
      <c r="A1116" s="522">
        <v>1110</v>
      </c>
      <c r="B1116" s="430" t="s">
        <v>6340</v>
      </c>
      <c r="C1116" s="478" t="s">
        <v>6341</v>
      </c>
      <c r="D1116" s="466"/>
      <c r="E1116" s="479" t="s">
        <v>6342</v>
      </c>
      <c r="F1116" s="464" t="s">
        <v>2341</v>
      </c>
      <c r="G1116" s="464" t="s">
        <v>1610</v>
      </c>
      <c r="H1116" s="464"/>
      <c r="I1116" s="471">
        <v>2</v>
      </c>
    </row>
    <row r="1117" spans="1:9" ht="24" x14ac:dyDescent="0.2">
      <c r="A1117" s="522">
        <v>1111</v>
      </c>
      <c r="B1117" s="430" t="s">
        <v>6343</v>
      </c>
      <c r="C1117" s="460" t="s">
        <v>6344</v>
      </c>
      <c r="D1117" s="466"/>
      <c r="E1117" s="463" t="s">
        <v>6345</v>
      </c>
      <c r="F1117" s="464" t="s">
        <v>2338</v>
      </c>
      <c r="G1117" s="480" t="s">
        <v>1610</v>
      </c>
      <c r="H1117" s="464"/>
      <c r="I1117" s="471">
        <v>1</v>
      </c>
    </row>
    <row r="1118" spans="1:9" ht="24" x14ac:dyDescent="0.2">
      <c r="A1118" s="522">
        <v>1112</v>
      </c>
      <c r="B1118" s="430" t="s">
        <v>6346</v>
      </c>
      <c r="C1118" s="460" t="s">
        <v>6347</v>
      </c>
      <c r="D1118" s="466"/>
      <c r="E1118" s="463" t="s">
        <v>6348</v>
      </c>
      <c r="F1118" s="464" t="s">
        <v>2338</v>
      </c>
      <c r="G1118" s="480" t="s">
        <v>1610</v>
      </c>
      <c r="H1118" s="464"/>
      <c r="I1118" s="471">
        <v>1</v>
      </c>
    </row>
    <row r="1119" spans="1:9" ht="24" x14ac:dyDescent="0.2">
      <c r="A1119" s="522">
        <v>1113</v>
      </c>
      <c r="B1119" s="430" t="s">
        <v>6349</v>
      </c>
      <c r="C1119" s="460" t="s">
        <v>6315</v>
      </c>
      <c r="D1119" s="466"/>
      <c r="E1119" s="463" t="s">
        <v>5524</v>
      </c>
      <c r="F1119" s="464" t="s">
        <v>2338</v>
      </c>
      <c r="G1119" s="480" t="s">
        <v>1610</v>
      </c>
      <c r="H1119" s="464"/>
      <c r="I1119" s="471">
        <v>1</v>
      </c>
    </row>
    <row r="1120" spans="1:9" ht="24" x14ac:dyDescent="0.2">
      <c r="A1120" s="522">
        <v>1114</v>
      </c>
      <c r="B1120" s="430" t="s">
        <v>6350</v>
      </c>
      <c r="C1120" s="460" t="s">
        <v>5233</v>
      </c>
      <c r="D1120" s="466"/>
      <c r="E1120" s="463" t="s">
        <v>5226</v>
      </c>
      <c r="F1120" s="464" t="s">
        <v>2338</v>
      </c>
      <c r="G1120" s="480" t="s">
        <v>1610</v>
      </c>
      <c r="H1120" s="464"/>
      <c r="I1120" s="471">
        <v>1</v>
      </c>
    </row>
    <row r="1121" spans="1:9" ht="24" x14ac:dyDescent="0.2">
      <c r="A1121" s="522">
        <v>1115</v>
      </c>
      <c r="B1121" s="455" t="s">
        <v>6351</v>
      </c>
      <c r="C1121" s="460" t="s">
        <v>6352</v>
      </c>
      <c r="D1121" s="466"/>
      <c r="E1121" s="463" t="s">
        <v>6353</v>
      </c>
      <c r="F1121" s="464" t="s">
        <v>2338</v>
      </c>
      <c r="G1121" s="480" t="s">
        <v>1610</v>
      </c>
      <c r="H1121" s="464"/>
      <c r="I1121" s="471">
        <v>2</v>
      </c>
    </row>
    <row r="1122" spans="1:9" ht="24" x14ac:dyDescent="0.2">
      <c r="A1122" s="522">
        <v>1116</v>
      </c>
      <c r="B1122" s="455" t="s">
        <v>6354</v>
      </c>
      <c r="C1122" s="460" t="s">
        <v>6355</v>
      </c>
      <c r="D1122" s="466"/>
      <c r="E1122" s="463" t="s">
        <v>4846</v>
      </c>
      <c r="F1122" s="464" t="s">
        <v>2338</v>
      </c>
      <c r="G1122" s="480" t="s">
        <v>1610</v>
      </c>
      <c r="H1122" s="464"/>
      <c r="I1122" s="471">
        <v>1</v>
      </c>
    </row>
    <row r="1123" spans="1:9" ht="48" x14ac:dyDescent="0.2">
      <c r="A1123" s="522">
        <v>1117</v>
      </c>
      <c r="B1123" s="455" t="s">
        <v>6356</v>
      </c>
      <c r="C1123" s="460" t="s">
        <v>6357</v>
      </c>
      <c r="D1123" s="455">
        <v>2015</v>
      </c>
      <c r="E1123" s="463" t="s">
        <v>6358</v>
      </c>
      <c r="F1123" s="464" t="s">
        <v>962</v>
      </c>
      <c r="G1123" s="480" t="s">
        <v>797</v>
      </c>
      <c r="H1123" s="464"/>
      <c r="I1123" s="471">
        <v>1</v>
      </c>
    </row>
    <row r="1124" spans="1:9" ht="24" x14ac:dyDescent="0.2">
      <c r="A1124" s="522">
        <v>1118</v>
      </c>
      <c r="B1124" s="455" t="s">
        <v>6359</v>
      </c>
      <c r="C1124" s="460" t="s">
        <v>4596</v>
      </c>
      <c r="D1124" s="466"/>
      <c r="E1124" s="463" t="s">
        <v>6360</v>
      </c>
      <c r="F1124" s="464" t="s">
        <v>2338</v>
      </c>
      <c r="G1124" s="480" t="s">
        <v>1610</v>
      </c>
      <c r="H1124" s="464"/>
      <c r="I1124" s="471">
        <v>1</v>
      </c>
    </row>
    <row r="1125" spans="1:9" ht="24" x14ac:dyDescent="0.2">
      <c r="A1125" s="522">
        <v>1119</v>
      </c>
      <c r="B1125" s="455" t="s">
        <v>6361</v>
      </c>
      <c r="C1125" s="460" t="s">
        <v>6362</v>
      </c>
      <c r="D1125" s="466"/>
      <c r="E1125" s="463" t="s">
        <v>6363</v>
      </c>
      <c r="F1125" s="464" t="s">
        <v>2338</v>
      </c>
      <c r="G1125" s="480" t="s">
        <v>1610</v>
      </c>
      <c r="H1125" s="464"/>
      <c r="I1125" s="471">
        <v>1</v>
      </c>
    </row>
    <row r="1126" spans="1:9" ht="24" x14ac:dyDescent="0.2">
      <c r="A1126" s="522">
        <v>1120</v>
      </c>
      <c r="B1126" s="455" t="s">
        <v>6364</v>
      </c>
      <c r="C1126" s="460" t="s">
        <v>4317</v>
      </c>
      <c r="D1126" s="466"/>
      <c r="E1126" s="463" t="s">
        <v>5278</v>
      </c>
      <c r="F1126" s="464" t="s">
        <v>2338</v>
      </c>
      <c r="G1126" s="480" t="s">
        <v>1610</v>
      </c>
      <c r="H1126" s="464"/>
      <c r="I1126" s="471">
        <v>1</v>
      </c>
    </row>
    <row r="1127" spans="1:9" ht="36" x14ac:dyDescent="0.2">
      <c r="A1127" s="522">
        <v>1121</v>
      </c>
      <c r="B1127" s="455" t="s">
        <v>6365</v>
      </c>
      <c r="C1127" s="460" t="s">
        <v>6366</v>
      </c>
      <c r="D1127" s="465">
        <v>41269</v>
      </c>
      <c r="E1127" s="463" t="s">
        <v>6367</v>
      </c>
      <c r="F1127" s="464" t="s">
        <v>2346</v>
      </c>
      <c r="G1127" s="480" t="s">
        <v>1610</v>
      </c>
      <c r="H1127" s="464"/>
      <c r="I1127" s="471">
        <v>15</v>
      </c>
    </row>
    <row r="1128" spans="1:9" ht="24" x14ac:dyDescent="0.2">
      <c r="A1128" s="522">
        <v>1122</v>
      </c>
      <c r="B1128" s="455" t="s">
        <v>6368</v>
      </c>
      <c r="C1128" s="460" t="s">
        <v>6366</v>
      </c>
      <c r="D1128" s="465">
        <v>41269</v>
      </c>
      <c r="E1128" s="463" t="s">
        <v>4025</v>
      </c>
      <c r="F1128" s="464" t="s">
        <v>2346</v>
      </c>
      <c r="G1128" s="480" t="s">
        <v>1610</v>
      </c>
      <c r="H1128" s="464"/>
      <c r="I1128" s="471">
        <v>1</v>
      </c>
    </row>
    <row r="1129" spans="1:9" ht="24" x14ac:dyDescent="0.2">
      <c r="A1129" s="522">
        <v>1123</v>
      </c>
      <c r="B1129" s="455" t="s">
        <v>6369</v>
      </c>
      <c r="C1129" s="481" t="s">
        <v>6347</v>
      </c>
      <c r="D1129" s="465">
        <v>37376</v>
      </c>
      <c r="E1129" s="428" t="s">
        <v>6370</v>
      </c>
      <c r="F1129" s="464" t="s">
        <v>2346</v>
      </c>
      <c r="G1129" s="480" t="s">
        <v>1610</v>
      </c>
      <c r="H1129" s="464"/>
      <c r="I1129" s="471">
        <v>1</v>
      </c>
    </row>
    <row r="1130" spans="1:9" ht="24" x14ac:dyDescent="0.2">
      <c r="A1130" s="522">
        <v>1124</v>
      </c>
      <c r="B1130" s="455" t="s">
        <v>6371</v>
      </c>
      <c r="C1130" s="460" t="s">
        <v>6372</v>
      </c>
      <c r="D1130" s="465">
        <v>41269</v>
      </c>
      <c r="E1130" s="463" t="s">
        <v>4023</v>
      </c>
      <c r="F1130" s="464" t="s">
        <v>2346</v>
      </c>
      <c r="G1130" s="480" t="s">
        <v>1610</v>
      </c>
      <c r="H1130" s="464"/>
      <c r="I1130" s="471">
        <v>1</v>
      </c>
    </row>
    <row r="1131" spans="1:9" ht="24" x14ac:dyDescent="0.2">
      <c r="A1131" s="522">
        <v>1125</v>
      </c>
      <c r="B1131" s="455" t="s">
        <v>6373</v>
      </c>
      <c r="C1131" s="460" t="s">
        <v>6374</v>
      </c>
      <c r="D1131" s="465">
        <v>39138</v>
      </c>
      <c r="E1131" s="463" t="s">
        <v>4164</v>
      </c>
      <c r="F1131" s="464" t="s">
        <v>2346</v>
      </c>
      <c r="G1131" s="480" t="s">
        <v>1610</v>
      </c>
      <c r="H1131" s="464"/>
      <c r="I1131" s="471">
        <v>1</v>
      </c>
    </row>
    <row r="1132" spans="1:9" ht="24" x14ac:dyDescent="0.2">
      <c r="A1132" s="522">
        <v>1126</v>
      </c>
      <c r="B1132" s="455" t="s">
        <v>6375</v>
      </c>
      <c r="C1132" s="460" t="s">
        <v>3488</v>
      </c>
      <c r="D1132" s="465">
        <v>33238</v>
      </c>
      <c r="E1132" s="463" t="s">
        <v>6376</v>
      </c>
      <c r="F1132" s="464" t="s">
        <v>2346</v>
      </c>
      <c r="G1132" s="480" t="s">
        <v>1610</v>
      </c>
      <c r="H1132" s="464"/>
      <c r="I1132" s="471">
        <v>1</v>
      </c>
    </row>
    <row r="1133" spans="1:9" ht="24" x14ac:dyDescent="0.2">
      <c r="A1133" s="522">
        <v>1127</v>
      </c>
      <c r="B1133" s="455" t="s">
        <v>6377</v>
      </c>
      <c r="C1133" s="460" t="s">
        <v>6378</v>
      </c>
      <c r="D1133" s="465">
        <v>28125</v>
      </c>
      <c r="E1133" s="463" t="s">
        <v>6379</v>
      </c>
      <c r="F1133" s="464" t="s">
        <v>2346</v>
      </c>
      <c r="G1133" s="480" t="s">
        <v>1610</v>
      </c>
      <c r="H1133" s="464"/>
      <c r="I1133" s="471">
        <v>1</v>
      </c>
    </row>
    <row r="1134" spans="1:9" ht="24" x14ac:dyDescent="0.2">
      <c r="A1134" s="522">
        <v>1128</v>
      </c>
      <c r="B1134" s="455" t="s">
        <v>6380</v>
      </c>
      <c r="C1134" s="460" t="s">
        <v>6381</v>
      </c>
      <c r="D1134" s="465">
        <v>33238</v>
      </c>
      <c r="E1134" s="463" t="s">
        <v>6382</v>
      </c>
      <c r="F1134" s="464" t="s">
        <v>2346</v>
      </c>
      <c r="G1134" s="480" t="s">
        <v>1610</v>
      </c>
      <c r="H1134" s="464"/>
      <c r="I1134" s="471">
        <v>1</v>
      </c>
    </row>
    <row r="1135" spans="1:9" ht="24" x14ac:dyDescent="0.2">
      <c r="A1135" s="522">
        <v>1129</v>
      </c>
      <c r="B1135" s="455" t="s">
        <v>6383</v>
      </c>
      <c r="C1135" s="460" t="s">
        <v>6384</v>
      </c>
      <c r="D1135" s="465">
        <v>40268</v>
      </c>
      <c r="E1135" s="463" t="s">
        <v>6385</v>
      </c>
      <c r="F1135" s="464" t="s">
        <v>2346</v>
      </c>
      <c r="G1135" s="480" t="s">
        <v>1610</v>
      </c>
      <c r="H1135" s="464"/>
      <c r="I1135" s="471">
        <v>1</v>
      </c>
    </row>
    <row r="1136" spans="1:9" ht="24" x14ac:dyDescent="0.2">
      <c r="A1136" s="522">
        <v>1130</v>
      </c>
      <c r="B1136" s="455" t="s">
        <v>6386</v>
      </c>
      <c r="C1136" s="460" t="s">
        <v>6387</v>
      </c>
      <c r="D1136" s="465">
        <v>37257</v>
      </c>
      <c r="E1136" s="463" t="s">
        <v>6388</v>
      </c>
      <c r="F1136" s="464" t="s">
        <v>2346</v>
      </c>
      <c r="G1136" s="480" t="s">
        <v>1610</v>
      </c>
      <c r="H1136" s="464"/>
      <c r="I1136" s="471">
        <v>1</v>
      </c>
    </row>
    <row r="1137" spans="1:9" ht="48" customHeight="1" x14ac:dyDescent="0.2">
      <c r="A1137" s="522">
        <v>1131</v>
      </c>
      <c r="B1137" s="455" t="s">
        <v>6389</v>
      </c>
      <c r="C1137" s="460" t="s">
        <v>6390</v>
      </c>
      <c r="D1137" s="465">
        <v>40057</v>
      </c>
      <c r="E1137" s="463" t="s">
        <v>6391</v>
      </c>
      <c r="F1137" s="464" t="s">
        <v>2346</v>
      </c>
      <c r="G1137" s="480" t="s">
        <v>1610</v>
      </c>
      <c r="H1137" s="464"/>
      <c r="I1137" s="471">
        <v>1</v>
      </c>
    </row>
    <row r="1138" spans="1:9" ht="48" customHeight="1" x14ac:dyDescent="0.2">
      <c r="A1138" s="522">
        <v>1132</v>
      </c>
      <c r="B1138" s="455" t="s">
        <v>6392</v>
      </c>
      <c r="C1138" s="460" t="s">
        <v>6393</v>
      </c>
      <c r="D1138" s="465">
        <v>40057</v>
      </c>
      <c r="E1138" s="463" t="s">
        <v>6394</v>
      </c>
      <c r="F1138" s="464" t="s">
        <v>2346</v>
      </c>
      <c r="G1138" s="480" t="s">
        <v>1610</v>
      </c>
      <c r="H1138" s="464"/>
      <c r="I1138" s="471">
        <v>3</v>
      </c>
    </row>
    <row r="1139" spans="1:9" ht="24" x14ac:dyDescent="0.2">
      <c r="A1139" s="522">
        <v>1133</v>
      </c>
      <c r="B1139" s="455" t="s">
        <v>6395</v>
      </c>
      <c r="C1139" s="460" t="s">
        <v>6396</v>
      </c>
      <c r="D1139" s="465">
        <v>40057</v>
      </c>
      <c r="E1139" s="463" t="s">
        <v>6397</v>
      </c>
      <c r="F1139" s="464" t="s">
        <v>2346</v>
      </c>
      <c r="G1139" s="480" t="s">
        <v>1610</v>
      </c>
      <c r="H1139" s="464"/>
      <c r="I1139" s="471">
        <v>1</v>
      </c>
    </row>
    <row r="1140" spans="1:9" ht="24" x14ac:dyDescent="0.2">
      <c r="A1140" s="522">
        <v>1134</v>
      </c>
      <c r="B1140" s="455" t="s">
        <v>6398</v>
      </c>
      <c r="C1140" s="460" t="s">
        <v>6399</v>
      </c>
      <c r="D1140" s="466"/>
      <c r="E1140" s="463" t="s">
        <v>4046</v>
      </c>
      <c r="F1140" s="464" t="s">
        <v>2321</v>
      </c>
      <c r="G1140" s="480" t="s">
        <v>1610</v>
      </c>
      <c r="H1140" s="464"/>
      <c r="I1140" s="437">
        <v>1</v>
      </c>
    </row>
    <row r="1141" spans="1:9" ht="24" x14ac:dyDescent="0.2">
      <c r="A1141" s="522">
        <v>1135</v>
      </c>
      <c r="B1141" s="455" t="s">
        <v>6400</v>
      </c>
      <c r="C1141" s="460" t="s">
        <v>6401</v>
      </c>
      <c r="D1141" s="466"/>
      <c r="E1141" s="463" t="s">
        <v>6402</v>
      </c>
      <c r="F1141" s="464" t="s">
        <v>2321</v>
      </c>
      <c r="G1141" s="480" t="s">
        <v>1610</v>
      </c>
      <c r="H1141" s="464"/>
      <c r="I1141" s="437">
        <v>2</v>
      </c>
    </row>
    <row r="1142" spans="1:9" ht="24" x14ac:dyDescent="0.2">
      <c r="A1142" s="522">
        <v>1136</v>
      </c>
      <c r="B1142" s="455" t="s">
        <v>6403</v>
      </c>
      <c r="C1142" s="460" t="s">
        <v>6404</v>
      </c>
      <c r="D1142" s="466"/>
      <c r="E1142" s="463" t="s">
        <v>5049</v>
      </c>
      <c r="F1142" s="464" t="s">
        <v>2321</v>
      </c>
      <c r="G1142" s="480" t="s">
        <v>1610</v>
      </c>
      <c r="H1142" s="464"/>
      <c r="I1142" s="437">
        <v>1</v>
      </c>
    </row>
    <row r="1143" spans="1:9" ht="24" x14ac:dyDescent="0.2">
      <c r="A1143" s="522">
        <v>1137</v>
      </c>
      <c r="B1143" s="455" t="s">
        <v>6405</v>
      </c>
      <c r="C1143" s="460" t="s">
        <v>4906</v>
      </c>
      <c r="D1143" s="466"/>
      <c r="E1143" s="463" t="s">
        <v>6406</v>
      </c>
      <c r="F1143" s="464" t="s">
        <v>2321</v>
      </c>
      <c r="G1143" s="480" t="s">
        <v>1610</v>
      </c>
      <c r="H1143" s="464"/>
      <c r="I1143" s="437">
        <v>1</v>
      </c>
    </row>
    <row r="1144" spans="1:9" ht="24" x14ac:dyDescent="0.2">
      <c r="A1144" s="522">
        <v>1138</v>
      </c>
      <c r="B1144" s="455" t="s">
        <v>6407</v>
      </c>
      <c r="C1144" s="460" t="s">
        <v>4906</v>
      </c>
      <c r="D1144" s="466"/>
      <c r="E1144" s="463" t="s">
        <v>6408</v>
      </c>
      <c r="F1144" s="464" t="s">
        <v>2321</v>
      </c>
      <c r="G1144" s="480" t="s">
        <v>1610</v>
      </c>
      <c r="H1144" s="464"/>
      <c r="I1144" s="437">
        <v>1</v>
      </c>
    </row>
    <row r="1145" spans="1:9" ht="24" x14ac:dyDescent="0.2">
      <c r="A1145" s="522">
        <v>1139</v>
      </c>
      <c r="B1145" s="455" t="s">
        <v>6409</v>
      </c>
      <c r="C1145" s="460" t="s">
        <v>6410</v>
      </c>
      <c r="D1145" s="466"/>
      <c r="E1145" s="463" t="s">
        <v>5266</v>
      </c>
      <c r="F1145" s="464" t="s">
        <v>2321</v>
      </c>
      <c r="G1145" s="480" t="s">
        <v>1610</v>
      </c>
      <c r="H1145" s="464"/>
      <c r="I1145" s="437">
        <v>1</v>
      </c>
    </row>
    <row r="1146" spans="1:9" ht="24" x14ac:dyDescent="0.2">
      <c r="A1146" s="522">
        <v>1140</v>
      </c>
      <c r="B1146" s="455" t="s">
        <v>6411</v>
      </c>
      <c r="C1146" s="460" t="s">
        <v>3488</v>
      </c>
      <c r="D1146" s="466"/>
      <c r="E1146" s="463" t="s">
        <v>6412</v>
      </c>
      <c r="F1146" s="464" t="s">
        <v>2321</v>
      </c>
      <c r="G1146" s="480" t="s">
        <v>1610</v>
      </c>
      <c r="H1146" s="464"/>
      <c r="I1146" s="437">
        <v>2</v>
      </c>
    </row>
    <row r="1147" spans="1:9" ht="24" x14ac:dyDescent="0.2">
      <c r="A1147" s="522">
        <v>1141</v>
      </c>
      <c r="B1147" s="455" t="s">
        <v>6413</v>
      </c>
      <c r="C1147" s="460" t="s">
        <v>6414</v>
      </c>
      <c r="D1147" s="466"/>
      <c r="E1147" s="463" t="s">
        <v>6415</v>
      </c>
      <c r="F1147" s="464" t="s">
        <v>2321</v>
      </c>
      <c r="G1147" s="480" t="s">
        <v>1610</v>
      </c>
      <c r="H1147" s="464"/>
      <c r="I1147" s="437">
        <v>1</v>
      </c>
    </row>
    <row r="1148" spans="1:9" ht="24" x14ac:dyDescent="0.2">
      <c r="A1148" s="522">
        <v>1142</v>
      </c>
      <c r="B1148" s="455" t="s">
        <v>6416</v>
      </c>
      <c r="C1148" s="460" t="s">
        <v>6417</v>
      </c>
      <c r="D1148" s="466"/>
      <c r="E1148" s="463" t="s">
        <v>6418</v>
      </c>
      <c r="F1148" s="464" t="s">
        <v>2321</v>
      </c>
      <c r="G1148" s="480" t="s">
        <v>1610</v>
      </c>
      <c r="H1148" s="464"/>
      <c r="I1148" s="437">
        <v>1</v>
      </c>
    </row>
    <row r="1149" spans="1:9" ht="24" x14ac:dyDescent="0.2">
      <c r="A1149" s="522">
        <v>1143</v>
      </c>
      <c r="B1149" s="455" t="s">
        <v>6419</v>
      </c>
      <c r="C1149" s="460" t="s">
        <v>6420</v>
      </c>
      <c r="D1149" s="466"/>
      <c r="E1149" s="463" t="s">
        <v>4921</v>
      </c>
      <c r="F1149" s="464" t="s">
        <v>2321</v>
      </c>
      <c r="G1149" s="480" t="s">
        <v>1610</v>
      </c>
      <c r="H1149" s="464"/>
      <c r="I1149" s="471">
        <v>1</v>
      </c>
    </row>
    <row r="1150" spans="1:9" ht="24" x14ac:dyDescent="0.2">
      <c r="A1150" s="522">
        <v>1144</v>
      </c>
      <c r="B1150" s="455" t="s">
        <v>6421</v>
      </c>
      <c r="C1150" s="460" t="s">
        <v>6422</v>
      </c>
      <c r="D1150" s="466"/>
      <c r="E1150" s="463" t="s">
        <v>6345</v>
      </c>
      <c r="F1150" s="464" t="s">
        <v>2321</v>
      </c>
      <c r="G1150" s="480" t="s">
        <v>1610</v>
      </c>
      <c r="H1150" s="464"/>
      <c r="I1150" s="471">
        <v>1</v>
      </c>
    </row>
    <row r="1151" spans="1:9" ht="24" x14ac:dyDescent="0.2">
      <c r="A1151" s="522">
        <v>1145</v>
      </c>
      <c r="B1151" s="455" t="s">
        <v>6423</v>
      </c>
      <c r="C1151" s="460" t="s">
        <v>6424</v>
      </c>
      <c r="D1151" s="466"/>
      <c r="E1151" s="463" t="s">
        <v>6425</v>
      </c>
      <c r="F1151" s="464" t="s">
        <v>2321</v>
      </c>
      <c r="G1151" s="480" t="s">
        <v>1610</v>
      </c>
      <c r="H1151" s="464"/>
      <c r="I1151" s="471">
        <v>1</v>
      </c>
    </row>
    <row r="1152" spans="1:9" ht="24" x14ac:dyDescent="0.2">
      <c r="A1152" s="522">
        <v>1146</v>
      </c>
      <c r="B1152" s="455" t="s">
        <v>6426</v>
      </c>
      <c r="C1152" s="460" t="s">
        <v>6427</v>
      </c>
      <c r="D1152" s="466"/>
      <c r="E1152" s="463" t="s">
        <v>6428</v>
      </c>
      <c r="F1152" s="464" t="s">
        <v>2321</v>
      </c>
      <c r="G1152" s="480" t="s">
        <v>1610</v>
      </c>
      <c r="H1152" s="464"/>
      <c r="I1152" s="471">
        <v>1</v>
      </c>
    </row>
    <row r="1153" spans="1:9" ht="24" x14ac:dyDescent="0.2">
      <c r="A1153" s="522">
        <v>1147</v>
      </c>
      <c r="B1153" s="455" t="s">
        <v>6429</v>
      </c>
      <c r="C1153" s="460" t="s">
        <v>6390</v>
      </c>
      <c r="D1153" s="466"/>
      <c r="E1153" s="463" t="s">
        <v>5111</v>
      </c>
      <c r="F1153" s="464" t="s">
        <v>2321</v>
      </c>
      <c r="G1153" s="480" t="s">
        <v>1610</v>
      </c>
      <c r="H1153" s="464"/>
      <c r="I1153" s="437">
        <v>1</v>
      </c>
    </row>
    <row r="1154" spans="1:9" ht="24" x14ac:dyDescent="0.2">
      <c r="A1154" s="522">
        <v>1148</v>
      </c>
      <c r="B1154" s="455" t="s">
        <v>6430</v>
      </c>
      <c r="C1154" s="460" t="s">
        <v>6431</v>
      </c>
      <c r="D1154" s="466"/>
      <c r="E1154" s="463" t="s">
        <v>6432</v>
      </c>
      <c r="F1154" s="464" t="s">
        <v>2321</v>
      </c>
      <c r="G1154" s="480" t="s">
        <v>1610</v>
      </c>
      <c r="H1154" s="464"/>
      <c r="I1154" s="437">
        <v>1</v>
      </c>
    </row>
    <row r="1155" spans="1:9" ht="24" x14ac:dyDescent="0.2">
      <c r="A1155" s="522">
        <v>1149</v>
      </c>
      <c r="B1155" s="455" t="s">
        <v>6433</v>
      </c>
      <c r="C1155" s="460" t="s">
        <v>6434</v>
      </c>
      <c r="D1155" s="465">
        <v>33358</v>
      </c>
      <c r="E1155" s="463" t="s">
        <v>6435</v>
      </c>
      <c r="F1155" s="464" t="s">
        <v>2352</v>
      </c>
      <c r="G1155" s="480" t="s">
        <v>1610</v>
      </c>
      <c r="H1155" s="464"/>
      <c r="I1155" s="471">
        <v>2</v>
      </c>
    </row>
    <row r="1156" spans="1:9" ht="24" x14ac:dyDescent="0.2">
      <c r="A1156" s="522">
        <v>1150</v>
      </c>
      <c r="B1156" s="455" t="s">
        <v>6436</v>
      </c>
      <c r="C1156" s="460" t="s">
        <v>6437</v>
      </c>
      <c r="D1156" s="465">
        <v>33388</v>
      </c>
      <c r="E1156" s="463" t="s">
        <v>6438</v>
      </c>
      <c r="F1156" s="464" t="s">
        <v>2352</v>
      </c>
      <c r="G1156" s="480" t="s">
        <v>1610</v>
      </c>
      <c r="H1156" s="464"/>
      <c r="I1156" s="437">
        <v>1</v>
      </c>
    </row>
    <row r="1157" spans="1:9" ht="24" x14ac:dyDescent="0.2">
      <c r="A1157" s="522">
        <v>1151</v>
      </c>
      <c r="B1157" s="455" t="s">
        <v>6439</v>
      </c>
      <c r="C1157" s="460" t="s">
        <v>6440</v>
      </c>
      <c r="D1157" s="465">
        <v>33572</v>
      </c>
      <c r="E1157" s="463" t="s">
        <v>6441</v>
      </c>
      <c r="F1157" s="464" t="s">
        <v>2352</v>
      </c>
      <c r="G1157" s="480" t="s">
        <v>1610</v>
      </c>
      <c r="H1157" s="464"/>
      <c r="I1157" s="437">
        <v>1</v>
      </c>
    </row>
    <row r="1158" spans="1:9" ht="24" x14ac:dyDescent="0.2">
      <c r="A1158" s="522">
        <v>1152</v>
      </c>
      <c r="B1158" s="455" t="s">
        <v>6442</v>
      </c>
      <c r="C1158" s="460" t="s">
        <v>6399</v>
      </c>
      <c r="D1158" s="465">
        <v>40116</v>
      </c>
      <c r="E1158" s="463" t="s">
        <v>6443</v>
      </c>
      <c r="F1158" s="464" t="s">
        <v>2352</v>
      </c>
      <c r="G1158" s="480" t="s">
        <v>1610</v>
      </c>
      <c r="H1158" s="464"/>
      <c r="I1158" s="437">
        <v>1</v>
      </c>
    </row>
    <row r="1159" spans="1:9" ht="24" x14ac:dyDescent="0.2">
      <c r="A1159" s="522">
        <v>1153</v>
      </c>
      <c r="B1159" s="455" t="s">
        <v>6444</v>
      </c>
      <c r="C1159" s="460" t="s">
        <v>4865</v>
      </c>
      <c r="D1159" s="466"/>
      <c r="E1159" s="463" t="s">
        <v>6445</v>
      </c>
      <c r="F1159" s="464" t="s">
        <v>2352</v>
      </c>
      <c r="G1159" s="480" t="s">
        <v>1610</v>
      </c>
      <c r="H1159" s="464"/>
      <c r="I1159" s="437">
        <v>2</v>
      </c>
    </row>
    <row r="1160" spans="1:9" ht="24" x14ac:dyDescent="0.2">
      <c r="A1160" s="522">
        <v>1154</v>
      </c>
      <c r="B1160" s="455" t="s">
        <v>6446</v>
      </c>
      <c r="C1160" s="460" t="s">
        <v>4906</v>
      </c>
      <c r="D1160" s="465">
        <v>40882</v>
      </c>
      <c r="E1160" s="463" t="s">
        <v>5299</v>
      </c>
      <c r="F1160" s="464" t="s">
        <v>2352</v>
      </c>
      <c r="G1160" s="480" t="s">
        <v>1610</v>
      </c>
      <c r="H1160" s="464"/>
      <c r="I1160" s="437">
        <v>1</v>
      </c>
    </row>
    <row r="1161" spans="1:9" ht="24" x14ac:dyDescent="0.2">
      <c r="A1161" s="522">
        <v>1155</v>
      </c>
      <c r="B1161" s="455" t="s">
        <v>6447</v>
      </c>
      <c r="C1161" s="460" t="s">
        <v>6448</v>
      </c>
      <c r="D1161" s="465">
        <v>33419</v>
      </c>
      <c r="E1161" s="463" t="s">
        <v>6449</v>
      </c>
      <c r="F1161" s="464" t="s">
        <v>2352</v>
      </c>
      <c r="G1161" s="480" t="s">
        <v>1610</v>
      </c>
      <c r="H1161" s="464"/>
      <c r="I1161" s="437">
        <v>35</v>
      </c>
    </row>
    <row r="1162" spans="1:9" ht="24" x14ac:dyDescent="0.2">
      <c r="A1162" s="522">
        <v>1156</v>
      </c>
      <c r="B1162" s="455" t="s">
        <v>6450</v>
      </c>
      <c r="C1162" s="460" t="s">
        <v>6451</v>
      </c>
      <c r="D1162" s="465">
        <v>33358</v>
      </c>
      <c r="E1162" s="463" t="s">
        <v>6452</v>
      </c>
      <c r="F1162" s="464" t="s">
        <v>2352</v>
      </c>
      <c r="G1162" s="480" t="s">
        <v>1610</v>
      </c>
      <c r="H1162" s="464"/>
      <c r="I1162" s="437">
        <v>1</v>
      </c>
    </row>
    <row r="1163" spans="1:9" ht="24" x14ac:dyDescent="0.2">
      <c r="A1163" s="522">
        <v>1157</v>
      </c>
      <c r="B1163" s="430" t="s">
        <v>6453</v>
      </c>
      <c r="C1163" s="478" t="s">
        <v>6454</v>
      </c>
      <c r="D1163" s="542">
        <v>40686</v>
      </c>
      <c r="E1163" s="463" t="s">
        <v>6455</v>
      </c>
      <c r="F1163" s="464" t="s">
        <v>2352</v>
      </c>
      <c r="G1163" s="480" t="s">
        <v>1610</v>
      </c>
      <c r="H1163" s="480"/>
      <c r="I1163" s="437">
        <v>1</v>
      </c>
    </row>
    <row r="1164" spans="1:9" ht="24" x14ac:dyDescent="0.2">
      <c r="A1164" s="522">
        <v>1158</v>
      </c>
      <c r="B1164" s="430" t="s">
        <v>6456</v>
      </c>
      <c r="C1164" s="460" t="s">
        <v>6457</v>
      </c>
      <c r="D1164" s="465">
        <v>38837</v>
      </c>
      <c r="E1164" s="463" t="s">
        <v>6458</v>
      </c>
      <c r="F1164" s="464" t="s">
        <v>2352</v>
      </c>
      <c r="G1164" s="480" t="s">
        <v>1610</v>
      </c>
      <c r="H1164" s="464"/>
      <c r="I1164" s="437">
        <v>1</v>
      </c>
    </row>
    <row r="1165" spans="1:9" ht="24" x14ac:dyDescent="0.2">
      <c r="A1165" s="522">
        <v>1159</v>
      </c>
      <c r="B1165" s="430" t="s">
        <v>6459</v>
      </c>
      <c r="C1165" s="460" t="s">
        <v>6460</v>
      </c>
      <c r="D1165" s="465">
        <v>33358</v>
      </c>
      <c r="E1165" s="463" t="s">
        <v>6461</v>
      </c>
      <c r="F1165" s="464" t="s">
        <v>2352</v>
      </c>
      <c r="G1165" s="480" t="s">
        <v>1610</v>
      </c>
      <c r="H1165" s="464"/>
      <c r="I1165" s="437">
        <v>1</v>
      </c>
    </row>
    <row r="1166" spans="1:9" ht="24" x14ac:dyDescent="0.2">
      <c r="A1166" s="522">
        <v>1160</v>
      </c>
      <c r="B1166" s="430" t="s">
        <v>6462</v>
      </c>
      <c r="C1166" s="460" t="s">
        <v>6463</v>
      </c>
      <c r="D1166" s="465">
        <v>33358</v>
      </c>
      <c r="E1166" s="463" t="s">
        <v>6464</v>
      </c>
      <c r="F1166" s="464" t="s">
        <v>2352</v>
      </c>
      <c r="G1166" s="480" t="s">
        <v>1610</v>
      </c>
      <c r="H1166" s="464"/>
      <c r="I1166" s="437">
        <v>1</v>
      </c>
    </row>
    <row r="1167" spans="1:9" ht="24" x14ac:dyDescent="0.2">
      <c r="A1167" s="522">
        <v>1161</v>
      </c>
      <c r="B1167" s="430" t="s">
        <v>6465</v>
      </c>
      <c r="C1167" s="460" t="s">
        <v>3488</v>
      </c>
      <c r="D1167" s="465">
        <v>33388</v>
      </c>
      <c r="E1167" s="463" t="s">
        <v>6466</v>
      </c>
      <c r="F1167" s="464" t="s">
        <v>2352</v>
      </c>
      <c r="G1167" s="480" t="s">
        <v>1610</v>
      </c>
      <c r="H1167" s="464"/>
      <c r="I1167" s="437">
        <v>3</v>
      </c>
    </row>
    <row r="1168" spans="1:9" ht="24" x14ac:dyDescent="0.2">
      <c r="A1168" s="522">
        <v>1162</v>
      </c>
      <c r="B1168" s="430" t="s">
        <v>6467</v>
      </c>
      <c r="C1168" s="460" t="s">
        <v>6468</v>
      </c>
      <c r="D1168" s="465">
        <v>40422</v>
      </c>
      <c r="E1168" s="463" t="s">
        <v>6469</v>
      </c>
      <c r="F1168" s="464" t="s">
        <v>2352</v>
      </c>
      <c r="G1168" s="480" t="s">
        <v>1610</v>
      </c>
      <c r="H1168" s="464"/>
      <c r="I1168" s="437">
        <v>2</v>
      </c>
    </row>
    <row r="1169" spans="1:9" ht="24" x14ac:dyDescent="0.2">
      <c r="A1169" s="522">
        <v>1163</v>
      </c>
      <c r="B1169" s="430" t="s">
        <v>6470</v>
      </c>
      <c r="C1169" s="460" t="s">
        <v>6471</v>
      </c>
      <c r="D1169" s="465">
        <v>40872</v>
      </c>
      <c r="E1169" s="463" t="s">
        <v>5136</v>
      </c>
      <c r="F1169" s="464" t="s">
        <v>2352</v>
      </c>
      <c r="G1169" s="480" t="s">
        <v>1610</v>
      </c>
      <c r="H1169" s="464"/>
      <c r="I1169" s="437">
        <v>1</v>
      </c>
    </row>
    <row r="1170" spans="1:9" ht="48" customHeight="1" x14ac:dyDescent="0.2">
      <c r="A1170" s="522">
        <v>1164</v>
      </c>
      <c r="B1170" s="430" t="s">
        <v>6472</v>
      </c>
      <c r="C1170" s="460" t="s">
        <v>6473</v>
      </c>
      <c r="D1170" s="465">
        <v>39715</v>
      </c>
      <c r="E1170" s="463" t="s">
        <v>5430</v>
      </c>
      <c r="F1170" s="464" t="s">
        <v>2352</v>
      </c>
      <c r="G1170" s="480" t="s">
        <v>1610</v>
      </c>
      <c r="H1170" s="464"/>
      <c r="I1170" s="437">
        <v>1</v>
      </c>
    </row>
    <row r="1171" spans="1:9" ht="48" customHeight="1" x14ac:dyDescent="0.2">
      <c r="A1171" s="522">
        <v>1165</v>
      </c>
      <c r="B1171" s="430" t="s">
        <v>6474</v>
      </c>
      <c r="C1171" s="460" t="s">
        <v>6475</v>
      </c>
      <c r="D1171" s="465">
        <v>39812</v>
      </c>
      <c r="E1171" s="463" t="s">
        <v>4277</v>
      </c>
      <c r="F1171" s="464" t="s">
        <v>2352</v>
      </c>
      <c r="G1171" s="480" t="s">
        <v>1610</v>
      </c>
      <c r="H1171" s="464"/>
      <c r="I1171" s="437">
        <v>1</v>
      </c>
    </row>
    <row r="1172" spans="1:9" ht="48" customHeight="1" x14ac:dyDescent="0.2">
      <c r="A1172" s="522">
        <v>1166</v>
      </c>
      <c r="B1172" s="430" t="s">
        <v>6476</v>
      </c>
      <c r="C1172" s="460" t="s">
        <v>6477</v>
      </c>
      <c r="D1172" s="465">
        <v>30711</v>
      </c>
      <c r="E1172" s="463" t="s">
        <v>6478</v>
      </c>
      <c r="F1172" s="464" t="s">
        <v>2352</v>
      </c>
      <c r="G1172" s="480" t="s">
        <v>1610</v>
      </c>
      <c r="H1172" s="464"/>
      <c r="I1172" s="437">
        <v>1</v>
      </c>
    </row>
    <row r="1173" spans="1:9" ht="48" customHeight="1" x14ac:dyDescent="0.2">
      <c r="A1173" s="522">
        <v>1167</v>
      </c>
      <c r="B1173" s="430" t="s">
        <v>6479</v>
      </c>
      <c r="C1173" s="460" t="s">
        <v>6480</v>
      </c>
      <c r="D1173" s="465">
        <v>39715</v>
      </c>
      <c r="E1173" s="463" t="s">
        <v>5469</v>
      </c>
      <c r="F1173" s="464" t="s">
        <v>2352</v>
      </c>
      <c r="G1173" s="480" t="s">
        <v>1610</v>
      </c>
      <c r="H1173" s="464"/>
      <c r="I1173" s="437">
        <v>1</v>
      </c>
    </row>
    <row r="1174" spans="1:9" ht="24" x14ac:dyDescent="0.2">
      <c r="A1174" s="522">
        <v>1168</v>
      </c>
      <c r="B1174" s="430" t="s">
        <v>6481</v>
      </c>
      <c r="C1174" s="460" t="s">
        <v>6482</v>
      </c>
      <c r="D1174" s="465">
        <v>40543</v>
      </c>
      <c r="E1174" s="463" t="s">
        <v>6483</v>
      </c>
      <c r="F1174" s="464" t="s">
        <v>2352</v>
      </c>
      <c r="G1174" s="480" t="s">
        <v>1610</v>
      </c>
      <c r="H1174" s="464"/>
      <c r="I1174" s="437">
        <v>1</v>
      </c>
    </row>
    <row r="1175" spans="1:9" ht="24" x14ac:dyDescent="0.2">
      <c r="A1175" s="522">
        <v>1169</v>
      </c>
      <c r="B1175" s="430" t="s">
        <v>6484</v>
      </c>
      <c r="C1175" s="460" t="s">
        <v>6485</v>
      </c>
      <c r="D1175" s="465">
        <v>41262</v>
      </c>
      <c r="E1175" s="463" t="s">
        <v>6486</v>
      </c>
      <c r="F1175" s="464" t="s">
        <v>2352</v>
      </c>
      <c r="G1175" s="480" t="s">
        <v>1610</v>
      </c>
      <c r="H1175" s="464"/>
      <c r="I1175" s="437">
        <v>2</v>
      </c>
    </row>
    <row r="1176" spans="1:9" ht="24" x14ac:dyDescent="0.2">
      <c r="A1176" s="522">
        <v>1170</v>
      </c>
      <c r="B1176" s="430" t="s">
        <v>6487</v>
      </c>
      <c r="C1176" s="460" t="s">
        <v>6477</v>
      </c>
      <c r="D1176" s="465">
        <v>33572</v>
      </c>
      <c r="E1176" s="463" t="s">
        <v>6488</v>
      </c>
      <c r="F1176" s="464" t="s">
        <v>2352</v>
      </c>
      <c r="G1176" s="480" t="s">
        <v>1610</v>
      </c>
      <c r="H1176" s="464"/>
      <c r="I1176" s="437">
        <v>1</v>
      </c>
    </row>
    <row r="1177" spans="1:9" ht="24" x14ac:dyDescent="0.2">
      <c r="A1177" s="522">
        <v>1171</v>
      </c>
      <c r="B1177" s="430" t="s">
        <v>6489</v>
      </c>
      <c r="C1177" s="460" t="s">
        <v>6490</v>
      </c>
      <c r="D1177" s="465">
        <v>39446</v>
      </c>
      <c r="E1177" s="463" t="s">
        <v>6491</v>
      </c>
      <c r="F1177" s="464" t="s">
        <v>2352</v>
      </c>
      <c r="G1177" s="480" t="s">
        <v>1610</v>
      </c>
      <c r="H1177" s="464"/>
      <c r="I1177" s="437">
        <v>1</v>
      </c>
    </row>
    <row r="1178" spans="1:9" ht="24" x14ac:dyDescent="0.2">
      <c r="A1178" s="522">
        <v>1172</v>
      </c>
      <c r="B1178" s="430" t="s">
        <v>6492</v>
      </c>
      <c r="C1178" s="460" t="s">
        <v>6493</v>
      </c>
      <c r="D1178" s="465">
        <v>39446</v>
      </c>
      <c r="E1178" s="463" t="s">
        <v>6494</v>
      </c>
      <c r="F1178" s="464" t="s">
        <v>2352</v>
      </c>
      <c r="G1178" s="480" t="s">
        <v>1610</v>
      </c>
      <c r="H1178" s="464"/>
      <c r="I1178" s="437">
        <v>1</v>
      </c>
    </row>
    <row r="1179" spans="1:9" ht="24" x14ac:dyDescent="0.2">
      <c r="A1179" s="522">
        <v>1173</v>
      </c>
      <c r="B1179" s="430" t="s">
        <v>6495</v>
      </c>
      <c r="C1179" s="460" t="s">
        <v>6496</v>
      </c>
      <c r="D1179" s="465">
        <v>39138</v>
      </c>
      <c r="E1179" s="463" t="s">
        <v>4538</v>
      </c>
      <c r="F1179" s="464" t="s">
        <v>2352</v>
      </c>
      <c r="G1179" s="480" t="s">
        <v>1610</v>
      </c>
      <c r="H1179" s="464"/>
      <c r="I1179" s="437">
        <v>1</v>
      </c>
    </row>
    <row r="1180" spans="1:9" ht="24" x14ac:dyDescent="0.2">
      <c r="A1180" s="522">
        <v>1174</v>
      </c>
      <c r="B1180" s="430" t="s">
        <v>6497</v>
      </c>
      <c r="C1180" s="460" t="s">
        <v>6498</v>
      </c>
      <c r="D1180" s="465">
        <v>40583</v>
      </c>
      <c r="E1180" s="463" t="s">
        <v>6499</v>
      </c>
      <c r="F1180" s="464" t="s">
        <v>2352</v>
      </c>
      <c r="G1180" s="480" t="s">
        <v>1610</v>
      </c>
      <c r="H1180" s="464"/>
      <c r="I1180" s="437">
        <v>1</v>
      </c>
    </row>
    <row r="1181" spans="1:9" ht="24" x14ac:dyDescent="0.2">
      <c r="A1181" s="522">
        <v>1175</v>
      </c>
      <c r="B1181" s="430" t="s">
        <v>6500</v>
      </c>
      <c r="C1181" s="460" t="s">
        <v>6501</v>
      </c>
      <c r="D1181" s="465">
        <v>41165</v>
      </c>
      <c r="E1181" s="463" t="s">
        <v>6502</v>
      </c>
      <c r="F1181" s="464" t="s">
        <v>2352</v>
      </c>
      <c r="G1181" s="480" t="s">
        <v>1610</v>
      </c>
      <c r="H1181" s="464"/>
      <c r="I1181" s="437">
        <v>3</v>
      </c>
    </row>
    <row r="1182" spans="1:9" ht="96" x14ac:dyDescent="0.2">
      <c r="A1182" s="522">
        <v>1176</v>
      </c>
      <c r="B1182" s="430" t="s">
        <v>6503</v>
      </c>
      <c r="C1182" s="460" t="s">
        <v>6504</v>
      </c>
      <c r="D1182" s="462" t="s">
        <v>6505</v>
      </c>
      <c r="E1182" s="463" t="s">
        <v>6506</v>
      </c>
      <c r="F1182" s="480" t="s">
        <v>962</v>
      </c>
      <c r="G1182" s="480" t="s">
        <v>797</v>
      </c>
      <c r="H1182" s="464"/>
      <c r="I1182" s="471">
        <v>1</v>
      </c>
    </row>
    <row r="1183" spans="1:9" ht="24" x14ac:dyDescent="0.2">
      <c r="A1183" s="522">
        <v>1177</v>
      </c>
      <c r="B1183" s="455" t="s">
        <v>6507</v>
      </c>
      <c r="C1183" s="460" t="s">
        <v>4596</v>
      </c>
      <c r="D1183" s="455">
        <v>2015</v>
      </c>
      <c r="E1183" s="463" t="s">
        <v>6508</v>
      </c>
      <c r="F1183" s="464" t="s">
        <v>2342</v>
      </c>
      <c r="G1183" s="464" t="s">
        <v>1610</v>
      </c>
      <c r="H1183" s="464"/>
      <c r="I1183" s="471">
        <v>1</v>
      </c>
    </row>
    <row r="1184" spans="1:9" ht="24" x14ac:dyDescent="0.2">
      <c r="A1184" s="522">
        <v>1178</v>
      </c>
      <c r="B1184" s="455" t="s">
        <v>6509</v>
      </c>
      <c r="C1184" s="460" t="s">
        <v>6510</v>
      </c>
      <c r="D1184" s="455">
        <v>2015</v>
      </c>
      <c r="E1184" s="463" t="s">
        <v>6511</v>
      </c>
      <c r="F1184" s="464" t="s">
        <v>659</v>
      </c>
      <c r="G1184" s="464" t="s">
        <v>1610</v>
      </c>
      <c r="H1184" s="464"/>
      <c r="I1184" s="471">
        <v>1</v>
      </c>
    </row>
    <row r="1185" spans="1:9" ht="96" x14ac:dyDescent="0.2">
      <c r="A1185" s="522">
        <v>1179</v>
      </c>
      <c r="B1185" s="455" t="s">
        <v>6512</v>
      </c>
      <c r="C1185" s="460" t="s">
        <v>6513</v>
      </c>
      <c r="D1185" s="462" t="s">
        <v>6514</v>
      </c>
      <c r="E1185" s="463" t="s">
        <v>6515</v>
      </c>
      <c r="F1185" s="464" t="s">
        <v>962</v>
      </c>
      <c r="G1185" s="464" t="s">
        <v>1610</v>
      </c>
      <c r="H1185" s="464"/>
      <c r="I1185" s="471">
        <v>1</v>
      </c>
    </row>
    <row r="1186" spans="1:9" ht="24" x14ac:dyDescent="0.2">
      <c r="A1186" s="522">
        <v>1180</v>
      </c>
      <c r="B1186" s="455" t="s">
        <v>6516</v>
      </c>
      <c r="C1186" s="460" t="s">
        <v>6517</v>
      </c>
      <c r="D1186" s="462"/>
      <c r="E1186" s="463" t="s">
        <v>6518</v>
      </c>
      <c r="F1186" s="482" t="s">
        <v>1361</v>
      </c>
      <c r="G1186" s="464" t="s">
        <v>1610</v>
      </c>
      <c r="H1186" s="474"/>
      <c r="I1186" s="471">
        <v>1</v>
      </c>
    </row>
    <row r="1187" spans="1:9" ht="24" x14ac:dyDescent="0.2">
      <c r="A1187" s="522">
        <v>1181</v>
      </c>
      <c r="B1187" s="455" t="s">
        <v>6519</v>
      </c>
      <c r="C1187" s="460" t="s">
        <v>6520</v>
      </c>
      <c r="D1187" s="462"/>
      <c r="E1187" s="463" t="s">
        <v>6521</v>
      </c>
      <c r="F1187" s="482" t="s">
        <v>1361</v>
      </c>
      <c r="G1187" s="464" t="s">
        <v>1610</v>
      </c>
      <c r="H1187" s="474"/>
      <c r="I1187" s="471">
        <v>1</v>
      </c>
    </row>
    <row r="1188" spans="1:9" ht="24" x14ac:dyDescent="0.2">
      <c r="A1188" s="522">
        <v>1182</v>
      </c>
      <c r="B1188" s="455" t="s">
        <v>6522</v>
      </c>
      <c r="C1188" s="460" t="s">
        <v>6523</v>
      </c>
      <c r="D1188" s="462"/>
      <c r="E1188" s="463" t="s">
        <v>6524</v>
      </c>
      <c r="F1188" s="482" t="s">
        <v>1361</v>
      </c>
      <c r="G1188" s="464" t="s">
        <v>1610</v>
      </c>
      <c r="H1188" s="474"/>
      <c r="I1188" s="471">
        <v>1</v>
      </c>
    </row>
    <row r="1189" spans="1:9" ht="24" x14ac:dyDescent="0.2">
      <c r="A1189" s="522">
        <v>1183</v>
      </c>
      <c r="B1189" s="455" t="s">
        <v>6525</v>
      </c>
      <c r="C1189" s="478" t="s">
        <v>6526</v>
      </c>
      <c r="D1189" s="462"/>
      <c r="E1189" s="479" t="s">
        <v>6527</v>
      </c>
      <c r="F1189" s="482" t="s">
        <v>1361</v>
      </c>
      <c r="G1189" s="464" t="s">
        <v>1610</v>
      </c>
      <c r="H1189" s="474"/>
      <c r="I1189" s="471">
        <v>1</v>
      </c>
    </row>
    <row r="1190" spans="1:9" ht="24" x14ac:dyDescent="0.2">
      <c r="A1190" s="522">
        <v>1184</v>
      </c>
      <c r="B1190" s="455" t="s">
        <v>6528</v>
      </c>
      <c r="C1190" s="460" t="s">
        <v>6529</v>
      </c>
      <c r="D1190" s="462"/>
      <c r="E1190" s="463" t="s">
        <v>6530</v>
      </c>
      <c r="F1190" s="482" t="s">
        <v>1361</v>
      </c>
      <c r="G1190" s="464" t="s">
        <v>1610</v>
      </c>
      <c r="H1190" s="474"/>
      <c r="I1190" s="471">
        <v>1</v>
      </c>
    </row>
    <row r="1191" spans="1:9" ht="36" x14ac:dyDescent="0.2">
      <c r="A1191" s="522">
        <v>1185</v>
      </c>
      <c r="B1191" s="455" t="s">
        <v>6531</v>
      </c>
      <c r="C1191" s="460" t="s">
        <v>6532</v>
      </c>
      <c r="D1191" s="462"/>
      <c r="E1191" s="463" t="s">
        <v>6533</v>
      </c>
      <c r="F1191" s="482" t="s">
        <v>1361</v>
      </c>
      <c r="G1191" s="464" t="s">
        <v>1610</v>
      </c>
      <c r="H1191" s="474"/>
      <c r="I1191" s="471">
        <v>1</v>
      </c>
    </row>
    <row r="1192" spans="1:9" ht="24" x14ac:dyDescent="0.2">
      <c r="A1192" s="522">
        <v>1186</v>
      </c>
      <c r="B1192" s="455" t="s">
        <v>6534</v>
      </c>
      <c r="C1192" s="460" t="s">
        <v>6535</v>
      </c>
      <c r="D1192" s="455"/>
      <c r="E1192" s="428" t="s">
        <v>6536</v>
      </c>
      <c r="F1192" s="464" t="s">
        <v>659</v>
      </c>
      <c r="G1192" s="464" t="s">
        <v>1610</v>
      </c>
      <c r="H1192" s="455"/>
      <c r="I1192" s="471">
        <v>1</v>
      </c>
    </row>
    <row r="1193" spans="1:9" ht="24" x14ac:dyDescent="0.2">
      <c r="A1193" s="522">
        <v>1187</v>
      </c>
      <c r="B1193" s="455" t="s">
        <v>6537</v>
      </c>
      <c r="C1193" s="460" t="s">
        <v>6538</v>
      </c>
      <c r="D1193" s="455"/>
      <c r="E1193" s="463" t="s">
        <v>6539</v>
      </c>
      <c r="F1193" s="464" t="s">
        <v>659</v>
      </c>
      <c r="G1193" s="464" t="s">
        <v>1610</v>
      </c>
      <c r="H1193" s="455"/>
      <c r="I1193" s="471">
        <v>1</v>
      </c>
    </row>
    <row r="1194" spans="1:9" ht="24" x14ac:dyDescent="0.2">
      <c r="A1194" s="522">
        <v>1188</v>
      </c>
      <c r="B1194" s="455" t="s">
        <v>6540</v>
      </c>
      <c r="C1194" s="460" t="s">
        <v>6541</v>
      </c>
      <c r="D1194" s="455"/>
      <c r="E1194" s="463" t="s">
        <v>6542</v>
      </c>
      <c r="F1194" s="464" t="s">
        <v>659</v>
      </c>
      <c r="G1194" s="464" t="s">
        <v>1610</v>
      </c>
      <c r="H1194" s="455"/>
      <c r="I1194" s="471">
        <v>1</v>
      </c>
    </row>
    <row r="1195" spans="1:9" ht="24" x14ac:dyDescent="0.2">
      <c r="A1195" s="522">
        <v>1189</v>
      </c>
      <c r="B1195" s="455" t="s">
        <v>6543</v>
      </c>
      <c r="C1195" s="460" t="s">
        <v>6544</v>
      </c>
      <c r="D1195" s="455"/>
      <c r="E1195" s="463" t="s">
        <v>6545</v>
      </c>
      <c r="F1195" s="474" t="s">
        <v>659</v>
      </c>
      <c r="G1195" s="480" t="s">
        <v>1610</v>
      </c>
      <c r="H1195" s="466"/>
      <c r="I1195" s="471">
        <v>1</v>
      </c>
    </row>
    <row r="1196" spans="1:9" ht="24" x14ac:dyDescent="0.2">
      <c r="A1196" s="522">
        <v>1190</v>
      </c>
      <c r="B1196" s="455" t="s">
        <v>6546</v>
      </c>
      <c r="C1196" s="460" t="s">
        <v>6547</v>
      </c>
      <c r="D1196" s="455"/>
      <c r="E1196" s="463" t="s">
        <v>6548</v>
      </c>
      <c r="F1196" s="474" t="s">
        <v>659</v>
      </c>
      <c r="G1196" s="480" t="s">
        <v>1610</v>
      </c>
      <c r="H1196" s="466"/>
      <c r="I1196" s="471">
        <v>1</v>
      </c>
    </row>
    <row r="1197" spans="1:9" ht="24" x14ac:dyDescent="0.2">
      <c r="A1197" s="522">
        <v>1191</v>
      </c>
      <c r="B1197" s="455" t="s">
        <v>6549</v>
      </c>
      <c r="C1197" s="460" t="s">
        <v>6550</v>
      </c>
      <c r="D1197" s="455"/>
      <c r="E1197" s="463" t="s">
        <v>6551</v>
      </c>
      <c r="F1197" s="474" t="s">
        <v>659</v>
      </c>
      <c r="G1197" s="480" t="s">
        <v>1610</v>
      </c>
      <c r="H1197" s="466"/>
      <c r="I1197" s="471">
        <v>1</v>
      </c>
    </row>
    <row r="1198" spans="1:9" ht="24" x14ac:dyDescent="0.2">
      <c r="A1198" s="522">
        <v>1192</v>
      </c>
      <c r="B1198" s="455" t="s">
        <v>6552</v>
      </c>
      <c r="C1198" s="460" t="s">
        <v>6553</v>
      </c>
      <c r="D1198" s="455"/>
      <c r="E1198" s="463" t="s">
        <v>6554</v>
      </c>
      <c r="F1198" s="474" t="s">
        <v>659</v>
      </c>
      <c r="G1198" s="480" t="s">
        <v>1610</v>
      </c>
      <c r="H1198" s="466"/>
      <c r="I1198" s="471">
        <v>1</v>
      </c>
    </row>
    <row r="1199" spans="1:9" ht="24" x14ac:dyDescent="0.2">
      <c r="A1199" s="522">
        <v>1193</v>
      </c>
      <c r="B1199" s="455" t="s">
        <v>6555</v>
      </c>
      <c r="C1199" s="460" t="s">
        <v>6556</v>
      </c>
      <c r="D1199" s="455"/>
      <c r="E1199" s="463" t="s">
        <v>6557</v>
      </c>
      <c r="F1199" s="474" t="s">
        <v>659</v>
      </c>
      <c r="G1199" s="480" t="s">
        <v>1610</v>
      </c>
      <c r="H1199" s="466"/>
      <c r="I1199" s="471">
        <v>1</v>
      </c>
    </row>
    <row r="1200" spans="1:9" ht="24" x14ac:dyDescent="0.2">
      <c r="A1200" s="522">
        <v>1194</v>
      </c>
      <c r="B1200" s="455" t="s">
        <v>6558</v>
      </c>
      <c r="C1200" s="478" t="s">
        <v>6559</v>
      </c>
      <c r="D1200" s="455"/>
      <c r="E1200" s="479" t="s">
        <v>6560</v>
      </c>
      <c r="F1200" s="474" t="s">
        <v>659</v>
      </c>
      <c r="G1200" s="480" t="s">
        <v>1610</v>
      </c>
      <c r="H1200" s="466"/>
      <c r="I1200" s="471">
        <v>1</v>
      </c>
    </row>
    <row r="1201" spans="1:9" ht="24" x14ac:dyDescent="0.2">
      <c r="A1201" s="522">
        <v>1195</v>
      </c>
      <c r="B1201" s="455" t="s">
        <v>6561</v>
      </c>
      <c r="C1201" s="460" t="s">
        <v>6562</v>
      </c>
      <c r="D1201" s="455"/>
      <c r="E1201" s="479" t="s">
        <v>6563</v>
      </c>
      <c r="F1201" s="474" t="s">
        <v>659</v>
      </c>
      <c r="G1201" s="480" t="s">
        <v>1610</v>
      </c>
      <c r="H1201" s="466"/>
      <c r="I1201" s="471">
        <v>1</v>
      </c>
    </row>
    <row r="1202" spans="1:9" ht="24" x14ac:dyDescent="0.2">
      <c r="A1202" s="522">
        <v>1196</v>
      </c>
      <c r="B1202" s="455" t="s">
        <v>6564</v>
      </c>
      <c r="C1202" s="460" t="s">
        <v>6565</v>
      </c>
      <c r="D1202" s="455"/>
      <c r="E1202" s="479" t="s">
        <v>6566</v>
      </c>
      <c r="F1202" s="474" t="s">
        <v>659</v>
      </c>
      <c r="G1202" s="480" t="s">
        <v>1610</v>
      </c>
      <c r="H1202" s="466"/>
      <c r="I1202" s="471">
        <v>1</v>
      </c>
    </row>
    <row r="1203" spans="1:9" ht="24" x14ac:dyDescent="0.2">
      <c r="A1203" s="522">
        <v>1197</v>
      </c>
      <c r="B1203" s="455" t="s">
        <v>6567</v>
      </c>
      <c r="C1203" s="460" t="s">
        <v>6568</v>
      </c>
      <c r="D1203" s="455"/>
      <c r="E1203" s="479" t="s">
        <v>6569</v>
      </c>
      <c r="F1203" s="474" t="s">
        <v>659</v>
      </c>
      <c r="G1203" s="480" t="s">
        <v>1610</v>
      </c>
      <c r="H1203" s="466"/>
      <c r="I1203" s="471">
        <v>1</v>
      </c>
    </row>
    <row r="1204" spans="1:9" ht="24" x14ac:dyDescent="0.2">
      <c r="A1204" s="522">
        <v>1198</v>
      </c>
      <c r="B1204" s="455" t="s">
        <v>6570</v>
      </c>
      <c r="C1204" s="460" t="s">
        <v>6347</v>
      </c>
      <c r="D1204" s="462"/>
      <c r="E1204" s="463" t="s">
        <v>6571</v>
      </c>
      <c r="F1204" s="474" t="s">
        <v>659</v>
      </c>
      <c r="G1204" s="480" t="s">
        <v>1610</v>
      </c>
      <c r="H1204" s="474"/>
      <c r="I1204" s="471">
        <v>1</v>
      </c>
    </row>
    <row r="1205" spans="1:9" ht="24" x14ac:dyDescent="0.2">
      <c r="A1205" s="522">
        <v>1199</v>
      </c>
      <c r="B1205" s="455" t="s">
        <v>6572</v>
      </c>
      <c r="C1205" s="478" t="s">
        <v>6573</v>
      </c>
      <c r="D1205" s="462"/>
      <c r="E1205" s="479" t="s">
        <v>6574</v>
      </c>
      <c r="F1205" s="474" t="s">
        <v>659</v>
      </c>
      <c r="G1205" s="480" t="s">
        <v>1610</v>
      </c>
      <c r="H1205" s="474"/>
      <c r="I1205" s="471">
        <v>1</v>
      </c>
    </row>
    <row r="1206" spans="1:9" ht="60" x14ac:dyDescent="0.2">
      <c r="A1206" s="522">
        <v>1200</v>
      </c>
      <c r="B1206" s="430" t="s">
        <v>6575</v>
      </c>
      <c r="C1206" s="460" t="s">
        <v>6576</v>
      </c>
      <c r="D1206" s="462"/>
      <c r="E1206" s="463" t="s">
        <v>6577</v>
      </c>
      <c r="F1206" s="464" t="s">
        <v>3688</v>
      </c>
      <c r="G1206" s="480" t="s">
        <v>1610</v>
      </c>
      <c r="H1206" s="474"/>
      <c r="I1206" s="471">
        <v>1</v>
      </c>
    </row>
    <row r="1207" spans="1:9" ht="60" x14ac:dyDescent="0.2">
      <c r="A1207" s="522">
        <v>1201</v>
      </c>
      <c r="B1207" s="430" t="s">
        <v>6578</v>
      </c>
      <c r="C1207" s="428" t="s">
        <v>4590</v>
      </c>
      <c r="D1207" s="462"/>
      <c r="E1207" s="428" t="s">
        <v>6579</v>
      </c>
      <c r="F1207" s="464" t="s">
        <v>3688</v>
      </c>
      <c r="G1207" s="480" t="s">
        <v>1610</v>
      </c>
      <c r="H1207" s="474"/>
      <c r="I1207" s="471">
        <v>1</v>
      </c>
    </row>
    <row r="1208" spans="1:9" ht="60" x14ac:dyDescent="0.2">
      <c r="A1208" s="522">
        <v>1202</v>
      </c>
      <c r="B1208" s="455" t="s">
        <v>6580</v>
      </c>
      <c r="C1208" s="460" t="s">
        <v>4986</v>
      </c>
      <c r="D1208" s="462"/>
      <c r="E1208" s="463" t="s">
        <v>6581</v>
      </c>
      <c r="F1208" s="464" t="s">
        <v>3688</v>
      </c>
      <c r="G1208" s="480" t="s">
        <v>1610</v>
      </c>
      <c r="H1208" s="474"/>
      <c r="I1208" s="471">
        <v>1</v>
      </c>
    </row>
    <row r="1209" spans="1:9" ht="60" x14ac:dyDescent="0.2">
      <c r="A1209" s="522">
        <v>1203</v>
      </c>
      <c r="B1209" s="455" t="s">
        <v>6582</v>
      </c>
      <c r="C1209" s="460" t="s">
        <v>6583</v>
      </c>
      <c r="D1209" s="462"/>
      <c r="E1209" s="463" t="s">
        <v>6584</v>
      </c>
      <c r="F1209" s="464" t="s">
        <v>3688</v>
      </c>
      <c r="G1209" s="480" t="s">
        <v>1610</v>
      </c>
      <c r="H1209" s="464"/>
      <c r="I1209" s="471">
        <v>1</v>
      </c>
    </row>
    <row r="1210" spans="1:9" ht="60" x14ac:dyDescent="0.2">
      <c r="A1210" s="522">
        <v>1204</v>
      </c>
      <c r="B1210" s="455" t="s">
        <v>6585</v>
      </c>
      <c r="C1210" s="460" t="s">
        <v>5604</v>
      </c>
      <c r="D1210" s="462"/>
      <c r="E1210" s="463" t="s">
        <v>6586</v>
      </c>
      <c r="F1210" s="464" t="s">
        <v>3688</v>
      </c>
      <c r="G1210" s="480" t="s">
        <v>1610</v>
      </c>
      <c r="H1210" s="464"/>
      <c r="I1210" s="471">
        <v>1</v>
      </c>
    </row>
    <row r="1211" spans="1:9" ht="60" x14ac:dyDescent="0.2">
      <c r="A1211" s="522">
        <v>1205</v>
      </c>
      <c r="B1211" s="455" t="s">
        <v>6587</v>
      </c>
      <c r="C1211" s="460" t="s">
        <v>6588</v>
      </c>
      <c r="D1211" s="462"/>
      <c r="E1211" s="463" t="s">
        <v>6589</v>
      </c>
      <c r="F1211" s="464" t="s">
        <v>3688</v>
      </c>
      <c r="G1211" s="480" t="s">
        <v>1610</v>
      </c>
      <c r="H1211" s="464"/>
      <c r="I1211" s="471">
        <v>1</v>
      </c>
    </row>
    <row r="1212" spans="1:9" ht="60" x14ac:dyDescent="0.2">
      <c r="A1212" s="522">
        <v>1206</v>
      </c>
      <c r="B1212" s="430" t="s">
        <v>6590</v>
      </c>
      <c r="C1212" s="460" t="s">
        <v>6591</v>
      </c>
      <c r="D1212" s="553"/>
      <c r="E1212" s="463" t="s">
        <v>6592</v>
      </c>
      <c r="F1212" s="464" t="s">
        <v>3688</v>
      </c>
      <c r="G1212" s="480" t="s">
        <v>1610</v>
      </c>
      <c r="H1212" s="480"/>
      <c r="I1212" s="471">
        <v>1</v>
      </c>
    </row>
    <row r="1213" spans="1:9" ht="60" x14ac:dyDescent="0.2">
      <c r="A1213" s="522">
        <v>1207</v>
      </c>
      <c r="B1213" s="430" t="s">
        <v>6593</v>
      </c>
      <c r="C1213" s="460" t="s">
        <v>6594</v>
      </c>
      <c r="D1213" s="462"/>
      <c r="E1213" s="463" t="s">
        <v>6595</v>
      </c>
      <c r="F1213" s="464" t="s">
        <v>3688</v>
      </c>
      <c r="G1213" s="480" t="s">
        <v>1610</v>
      </c>
      <c r="H1213" s="464"/>
      <c r="I1213" s="471">
        <v>1</v>
      </c>
    </row>
    <row r="1214" spans="1:9" ht="60" x14ac:dyDescent="0.2">
      <c r="A1214" s="522">
        <v>1208</v>
      </c>
      <c r="B1214" s="430" t="s">
        <v>6596</v>
      </c>
      <c r="C1214" s="460" t="s">
        <v>6597</v>
      </c>
      <c r="D1214" s="462"/>
      <c r="E1214" s="463" t="s">
        <v>6598</v>
      </c>
      <c r="F1214" s="464" t="s">
        <v>3688</v>
      </c>
      <c r="G1214" s="480" t="s">
        <v>1610</v>
      </c>
      <c r="H1214" s="464"/>
      <c r="I1214" s="471">
        <v>1</v>
      </c>
    </row>
    <row r="1215" spans="1:9" ht="24" x14ac:dyDescent="0.2">
      <c r="A1215" s="522">
        <v>1209</v>
      </c>
      <c r="B1215" s="430" t="s">
        <v>6599</v>
      </c>
      <c r="C1215" s="460" t="s">
        <v>4906</v>
      </c>
      <c r="D1215" s="553"/>
      <c r="E1215" s="463" t="s">
        <v>6600</v>
      </c>
      <c r="F1215" s="464" t="s">
        <v>2336</v>
      </c>
      <c r="G1215" s="464" t="s">
        <v>1610</v>
      </c>
      <c r="H1215" s="464"/>
      <c r="I1215" s="471">
        <v>1</v>
      </c>
    </row>
    <row r="1216" spans="1:9" ht="24" x14ac:dyDescent="0.2">
      <c r="A1216" s="522">
        <v>1210</v>
      </c>
      <c r="B1216" s="430" t="s">
        <v>6601</v>
      </c>
      <c r="C1216" s="481" t="s">
        <v>6602</v>
      </c>
      <c r="D1216" s="462"/>
      <c r="E1216" s="463" t="s">
        <v>6603</v>
      </c>
      <c r="F1216" s="464" t="s">
        <v>740</v>
      </c>
      <c r="G1216" s="464" t="s">
        <v>1610</v>
      </c>
      <c r="H1216" s="474"/>
      <c r="I1216" s="471">
        <v>1</v>
      </c>
    </row>
    <row r="1217" spans="1:9" ht="24" x14ac:dyDescent="0.2">
      <c r="A1217" s="522">
        <v>1211</v>
      </c>
      <c r="B1217" s="430" t="s">
        <v>6604</v>
      </c>
      <c r="C1217" s="460" t="s">
        <v>6602</v>
      </c>
      <c r="D1217" s="462"/>
      <c r="E1217" s="463" t="s">
        <v>6605</v>
      </c>
      <c r="F1217" s="464" t="s">
        <v>740</v>
      </c>
      <c r="G1217" s="464" t="s">
        <v>1610</v>
      </c>
      <c r="H1217" s="474"/>
      <c r="I1217" s="471">
        <v>1</v>
      </c>
    </row>
    <row r="1218" spans="1:9" ht="24" x14ac:dyDescent="0.2">
      <c r="A1218" s="522">
        <v>1212</v>
      </c>
      <c r="B1218" s="430" t="s">
        <v>6606</v>
      </c>
      <c r="C1218" s="460" t="s">
        <v>6607</v>
      </c>
      <c r="D1218" s="462"/>
      <c r="E1218" s="463" t="s">
        <v>6608</v>
      </c>
      <c r="F1218" s="464" t="s">
        <v>740</v>
      </c>
      <c r="G1218" s="464" t="s">
        <v>1610</v>
      </c>
      <c r="H1218" s="474"/>
      <c r="I1218" s="471">
        <v>2</v>
      </c>
    </row>
    <row r="1219" spans="1:9" ht="24" x14ac:dyDescent="0.2">
      <c r="A1219" s="522">
        <v>1213</v>
      </c>
      <c r="B1219" s="430" t="s">
        <v>6609</v>
      </c>
      <c r="C1219" s="460" t="s">
        <v>6610</v>
      </c>
      <c r="D1219" s="462"/>
      <c r="E1219" s="463" t="s">
        <v>5289</v>
      </c>
      <c r="F1219" s="464" t="s">
        <v>740</v>
      </c>
      <c r="G1219" s="464" t="s">
        <v>1610</v>
      </c>
      <c r="H1219" s="474"/>
      <c r="I1219" s="471">
        <v>1</v>
      </c>
    </row>
    <row r="1220" spans="1:9" ht="24" x14ac:dyDescent="0.2">
      <c r="A1220" s="522">
        <v>1214</v>
      </c>
      <c r="B1220" s="430" t="s">
        <v>6611</v>
      </c>
      <c r="C1220" s="460" t="s">
        <v>6612</v>
      </c>
      <c r="D1220" s="462"/>
      <c r="E1220" s="463" t="s">
        <v>6613</v>
      </c>
      <c r="F1220" s="464" t="s">
        <v>740</v>
      </c>
      <c r="G1220" s="464" t="s">
        <v>1610</v>
      </c>
      <c r="H1220" s="474"/>
      <c r="I1220" s="471">
        <v>1</v>
      </c>
    </row>
    <row r="1221" spans="1:9" ht="24" x14ac:dyDescent="0.2">
      <c r="A1221" s="522">
        <v>1215</v>
      </c>
      <c r="B1221" s="430" t="s">
        <v>6614</v>
      </c>
      <c r="C1221" s="460" t="s">
        <v>6615</v>
      </c>
      <c r="D1221" s="462"/>
      <c r="E1221" s="463" t="s">
        <v>6616</v>
      </c>
      <c r="F1221" s="464" t="s">
        <v>740</v>
      </c>
      <c r="G1221" s="464" t="s">
        <v>1610</v>
      </c>
      <c r="H1221" s="474"/>
      <c r="I1221" s="471">
        <v>1</v>
      </c>
    </row>
    <row r="1222" spans="1:9" ht="24" x14ac:dyDescent="0.2">
      <c r="A1222" s="522">
        <v>1216</v>
      </c>
      <c r="B1222" s="430" t="s">
        <v>6617</v>
      </c>
      <c r="C1222" s="460" t="s">
        <v>6618</v>
      </c>
      <c r="D1222" s="462"/>
      <c r="E1222" s="463" t="s">
        <v>6619</v>
      </c>
      <c r="F1222" s="464" t="s">
        <v>740</v>
      </c>
      <c r="G1222" s="464" t="s">
        <v>1610</v>
      </c>
      <c r="H1222" s="474"/>
      <c r="I1222" s="471">
        <v>1</v>
      </c>
    </row>
    <row r="1223" spans="1:9" ht="24" x14ac:dyDescent="0.2">
      <c r="A1223" s="522">
        <v>1217</v>
      </c>
      <c r="B1223" s="430" t="s">
        <v>6620</v>
      </c>
      <c r="C1223" s="478" t="s">
        <v>4757</v>
      </c>
      <c r="D1223" s="553"/>
      <c r="E1223" s="479" t="s">
        <v>6621</v>
      </c>
      <c r="F1223" s="464" t="s">
        <v>740</v>
      </c>
      <c r="G1223" s="480" t="s">
        <v>1610</v>
      </c>
      <c r="H1223" s="483"/>
      <c r="I1223" s="471">
        <v>1</v>
      </c>
    </row>
    <row r="1224" spans="1:9" ht="24" x14ac:dyDescent="0.2">
      <c r="A1224" s="522">
        <v>1218</v>
      </c>
      <c r="B1224" s="430" t="s">
        <v>6622</v>
      </c>
      <c r="C1224" s="460" t="s">
        <v>6623</v>
      </c>
      <c r="D1224" s="462"/>
      <c r="E1224" s="463" t="s">
        <v>6624</v>
      </c>
      <c r="F1224" s="464" t="s">
        <v>659</v>
      </c>
      <c r="G1224" s="480" t="s">
        <v>1610</v>
      </c>
      <c r="H1224" s="464"/>
      <c r="I1224" s="471">
        <v>1</v>
      </c>
    </row>
    <row r="1225" spans="1:9" ht="36" x14ac:dyDescent="0.2">
      <c r="A1225" s="522">
        <v>1219</v>
      </c>
      <c r="B1225" s="430" t="s">
        <v>6625</v>
      </c>
      <c r="C1225" s="460" t="s">
        <v>6626</v>
      </c>
      <c r="D1225" s="462"/>
      <c r="E1225" s="463" t="s">
        <v>6627</v>
      </c>
      <c r="F1225" s="464" t="s">
        <v>659</v>
      </c>
      <c r="G1225" s="480" t="s">
        <v>1610</v>
      </c>
      <c r="H1225" s="464"/>
      <c r="I1225" s="471">
        <v>1</v>
      </c>
    </row>
    <row r="1226" spans="1:9" ht="24" x14ac:dyDescent="0.2">
      <c r="A1226" s="522">
        <v>1220</v>
      </c>
      <c r="B1226" s="430" t="s">
        <v>6628</v>
      </c>
      <c r="C1226" s="460" t="s">
        <v>5736</v>
      </c>
      <c r="D1226" s="462"/>
      <c r="E1226" s="463" t="s">
        <v>6629</v>
      </c>
      <c r="F1226" s="464" t="s">
        <v>659</v>
      </c>
      <c r="G1226" s="480" t="s">
        <v>1610</v>
      </c>
      <c r="H1226" s="464"/>
      <c r="I1226" s="471">
        <v>1</v>
      </c>
    </row>
    <row r="1227" spans="1:9" ht="24" x14ac:dyDescent="0.2">
      <c r="A1227" s="522">
        <v>1221</v>
      </c>
      <c r="B1227" s="430" t="s">
        <v>6630</v>
      </c>
      <c r="C1227" s="460" t="s">
        <v>6631</v>
      </c>
      <c r="D1227" s="462"/>
      <c r="E1227" s="463" t="s">
        <v>6632</v>
      </c>
      <c r="F1227" s="464" t="s">
        <v>659</v>
      </c>
      <c r="G1227" s="480" t="s">
        <v>1610</v>
      </c>
      <c r="H1227" s="464"/>
      <c r="I1227" s="471">
        <v>1</v>
      </c>
    </row>
    <row r="1228" spans="1:9" ht="24" x14ac:dyDescent="0.2">
      <c r="A1228" s="522">
        <v>1222</v>
      </c>
      <c r="B1228" s="430" t="s">
        <v>6633</v>
      </c>
      <c r="C1228" s="460" t="s">
        <v>6634</v>
      </c>
      <c r="D1228" s="462"/>
      <c r="E1228" s="463" t="s">
        <v>6635</v>
      </c>
      <c r="F1228" s="464" t="s">
        <v>659</v>
      </c>
      <c r="G1228" s="480" t="s">
        <v>1610</v>
      </c>
      <c r="H1228" s="464"/>
      <c r="I1228" s="471">
        <v>1</v>
      </c>
    </row>
    <row r="1229" spans="1:9" ht="24" x14ac:dyDescent="0.2">
      <c r="A1229" s="522">
        <v>1223</v>
      </c>
      <c r="B1229" s="430" t="s">
        <v>6636</v>
      </c>
      <c r="C1229" s="460" t="s">
        <v>6637</v>
      </c>
      <c r="D1229" s="462"/>
      <c r="E1229" s="463" t="s">
        <v>6638</v>
      </c>
      <c r="F1229" s="464" t="s">
        <v>659</v>
      </c>
      <c r="G1229" s="480" t="s">
        <v>1610</v>
      </c>
      <c r="H1229" s="464"/>
      <c r="I1229" s="471">
        <v>2</v>
      </c>
    </row>
    <row r="1230" spans="1:9" ht="24" x14ac:dyDescent="0.2">
      <c r="A1230" s="522">
        <v>1224</v>
      </c>
      <c r="B1230" s="430" t="s">
        <v>6639</v>
      </c>
      <c r="C1230" s="460" t="s">
        <v>6640</v>
      </c>
      <c r="D1230" s="462"/>
      <c r="E1230" s="463" t="s">
        <v>6641</v>
      </c>
      <c r="F1230" s="464" t="s">
        <v>659</v>
      </c>
      <c r="G1230" s="480" t="s">
        <v>1610</v>
      </c>
      <c r="H1230" s="464"/>
      <c r="I1230" s="471">
        <v>1</v>
      </c>
    </row>
    <row r="1231" spans="1:9" ht="24" x14ac:dyDescent="0.2">
      <c r="A1231" s="522">
        <v>1225</v>
      </c>
      <c r="B1231" s="430" t="s">
        <v>6642</v>
      </c>
      <c r="C1231" s="460" t="s">
        <v>6643</v>
      </c>
      <c r="D1231" s="462"/>
      <c r="E1231" s="463" t="s">
        <v>6644</v>
      </c>
      <c r="F1231" s="464" t="s">
        <v>659</v>
      </c>
      <c r="G1231" s="480" t="s">
        <v>1610</v>
      </c>
      <c r="H1231" s="464"/>
      <c r="I1231" s="471">
        <v>1</v>
      </c>
    </row>
    <row r="1232" spans="1:9" ht="24" x14ac:dyDescent="0.2">
      <c r="A1232" s="522">
        <v>1226</v>
      </c>
      <c r="B1232" s="430" t="s">
        <v>6645</v>
      </c>
      <c r="C1232" s="478" t="s">
        <v>6646</v>
      </c>
      <c r="D1232" s="462"/>
      <c r="E1232" s="479" t="s">
        <v>6647</v>
      </c>
      <c r="F1232" s="464" t="s">
        <v>659</v>
      </c>
      <c r="G1232" s="480" t="s">
        <v>1610</v>
      </c>
      <c r="H1232" s="464"/>
      <c r="I1232" s="471">
        <v>1</v>
      </c>
    </row>
    <row r="1233" spans="1:9" ht="24" x14ac:dyDescent="0.2">
      <c r="A1233" s="522">
        <v>1227</v>
      </c>
      <c r="B1233" s="430" t="s">
        <v>6648</v>
      </c>
      <c r="C1233" s="478" t="s">
        <v>6649</v>
      </c>
      <c r="D1233" s="462"/>
      <c r="E1233" s="479" t="s">
        <v>6650</v>
      </c>
      <c r="F1233" s="464" t="s">
        <v>659</v>
      </c>
      <c r="G1233" s="480" t="s">
        <v>1610</v>
      </c>
      <c r="H1233" s="464"/>
      <c r="I1233" s="471">
        <v>1</v>
      </c>
    </row>
    <row r="1234" spans="1:9" ht="24" x14ac:dyDescent="0.2">
      <c r="A1234" s="522">
        <v>1228</v>
      </c>
      <c r="B1234" s="430" t="s">
        <v>6651</v>
      </c>
      <c r="C1234" s="460" t="s">
        <v>6652</v>
      </c>
      <c r="D1234" s="462"/>
      <c r="E1234" s="463" t="s">
        <v>6653</v>
      </c>
      <c r="F1234" s="464" t="s">
        <v>659</v>
      </c>
      <c r="G1234" s="480" t="s">
        <v>1610</v>
      </c>
      <c r="H1234" s="464"/>
      <c r="I1234" s="471">
        <v>1</v>
      </c>
    </row>
    <row r="1235" spans="1:9" ht="24" x14ac:dyDescent="0.2">
      <c r="A1235" s="522">
        <v>1229</v>
      </c>
      <c r="B1235" s="430" t="s">
        <v>6654</v>
      </c>
      <c r="C1235" s="478" t="s">
        <v>6655</v>
      </c>
      <c r="D1235" s="553"/>
      <c r="E1235" s="479" t="s">
        <v>6656</v>
      </c>
      <c r="F1235" s="480" t="s">
        <v>659</v>
      </c>
      <c r="G1235" s="464" t="s">
        <v>1610</v>
      </c>
      <c r="H1235" s="464"/>
      <c r="I1235" s="471">
        <v>1</v>
      </c>
    </row>
    <row r="1236" spans="1:9" ht="36" x14ac:dyDescent="0.2">
      <c r="A1236" s="522">
        <v>1230</v>
      </c>
      <c r="B1236" s="430" t="s">
        <v>6657</v>
      </c>
      <c r="C1236" s="460" t="s">
        <v>6658</v>
      </c>
      <c r="D1236" s="462"/>
      <c r="E1236" s="463" t="s">
        <v>6659</v>
      </c>
      <c r="F1236" s="464" t="s">
        <v>3559</v>
      </c>
      <c r="G1236" s="474" t="s">
        <v>1610</v>
      </c>
      <c r="H1236" s="474"/>
      <c r="I1236" s="471">
        <v>1</v>
      </c>
    </row>
    <row r="1237" spans="1:9" ht="36" x14ac:dyDescent="0.2">
      <c r="A1237" s="522">
        <v>1231</v>
      </c>
      <c r="B1237" s="430" t="s">
        <v>6660</v>
      </c>
      <c r="C1237" s="460" t="s">
        <v>6661</v>
      </c>
      <c r="D1237" s="462"/>
      <c r="E1237" s="479" t="s">
        <v>6662</v>
      </c>
      <c r="F1237" s="464" t="s">
        <v>3559</v>
      </c>
      <c r="G1237" s="464" t="s">
        <v>1610</v>
      </c>
      <c r="H1237" s="474"/>
      <c r="I1237" s="471">
        <v>1</v>
      </c>
    </row>
    <row r="1238" spans="1:9" ht="36" x14ac:dyDescent="0.2">
      <c r="A1238" s="522">
        <v>1232</v>
      </c>
      <c r="B1238" s="430" t="s">
        <v>6663</v>
      </c>
      <c r="C1238" s="460" t="s">
        <v>6664</v>
      </c>
      <c r="D1238" s="462"/>
      <c r="E1238" s="479" t="s">
        <v>6665</v>
      </c>
      <c r="F1238" s="464" t="s">
        <v>3559</v>
      </c>
      <c r="G1238" s="464" t="s">
        <v>1610</v>
      </c>
      <c r="H1238" s="474"/>
      <c r="I1238" s="471">
        <v>1</v>
      </c>
    </row>
    <row r="1239" spans="1:9" ht="36" x14ac:dyDescent="0.2">
      <c r="A1239" s="522">
        <v>1233</v>
      </c>
      <c r="B1239" s="430" t="s">
        <v>6666</v>
      </c>
      <c r="C1239" s="460" t="s">
        <v>6667</v>
      </c>
      <c r="D1239" s="462"/>
      <c r="E1239" s="479" t="s">
        <v>6668</v>
      </c>
      <c r="F1239" s="464" t="s">
        <v>3559</v>
      </c>
      <c r="G1239" s="464" t="s">
        <v>1610</v>
      </c>
      <c r="H1239" s="474"/>
      <c r="I1239" s="471">
        <v>1</v>
      </c>
    </row>
    <row r="1240" spans="1:9" ht="36" x14ac:dyDescent="0.2">
      <c r="A1240" s="522">
        <v>1234</v>
      </c>
      <c r="B1240" s="430" t="s">
        <v>6669</v>
      </c>
      <c r="C1240" s="460" t="s">
        <v>6670</v>
      </c>
      <c r="D1240" s="462"/>
      <c r="E1240" s="479" t="s">
        <v>6671</v>
      </c>
      <c r="F1240" s="464" t="s">
        <v>3559</v>
      </c>
      <c r="G1240" s="464" t="s">
        <v>1610</v>
      </c>
      <c r="H1240" s="474"/>
      <c r="I1240" s="471">
        <v>1</v>
      </c>
    </row>
    <row r="1241" spans="1:9" ht="36" x14ac:dyDescent="0.2">
      <c r="A1241" s="522">
        <v>1235</v>
      </c>
      <c r="B1241" s="430" t="s">
        <v>6672</v>
      </c>
      <c r="C1241" s="478" t="s">
        <v>6673</v>
      </c>
      <c r="D1241" s="462"/>
      <c r="E1241" s="463" t="s">
        <v>6674</v>
      </c>
      <c r="F1241" s="464" t="s">
        <v>3559</v>
      </c>
      <c r="G1241" s="464" t="s">
        <v>1610</v>
      </c>
      <c r="H1241" s="474"/>
      <c r="I1241" s="471">
        <v>1</v>
      </c>
    </row>
    <row r="1242" spans="1:9" ht="24" x14ac:dyDescent="0.2">
      <c r="A1242" s="522">
        <v>1236</v>
      </c>
      <c r="B1242" s="430" t="s">
        <v>6675</v>
      </c>
      <c r="C1242" s="460" t="s">
        <v>6676</v>
      </c>
      <c r="D1242" s="462"/>
      <c r="E1242" s="463"/>
      <c r="F1242" s="464" t="s">
        <v>962</v>
      </c>
      <c r="G1242" s="464" t="s">
        <v>797</v>
      </c>
      <c r="H1242" s="474"/>
      <c r="I1242" s="359">
        <v>1</v>
      </c>
    </row>
    <row r="1243" spans="1:9" ht="24" x14ac:dyDescent="0.2">
      <c r="A1243" s="522">
        <v>1237</v>
      </c>
      <c r="B1243" s="430" t="s">
        <v>6677</v>
      </c>
      <c r="C1243" s="559" t="s">
        <v>6678</v>
      </c>
      <c r="D1243" s="560"/>
      <c r="E1243" s="463"/>
      <c r="F1243" s="464" t="s">
        <v>962</v>
      </c>
      <c r="G1243" s="464" t="s">
        <v>797</v>
      </c>
      <c r="H1243" s="474"/>
      <c r="I1243" s="471">
        <v>1</v>
      </c>
    </row>
    <row r="1244" spans="1:9" ht="24" x14ac:dyDescent="0.2">
      <c r="A1244" s="522">
        <v>1238</v>
      </c>
      <c r="B1244" s="430" t="s">
        <v>6679</v>
      </c>
      <c r="C1244" s="559" t="s">
        <v>6680</v>
      </c>
      <c r="D1244" s="560"/>
      <c r="E1244" s="463" t="s">
        <v>6681</v>
      </c>
      <c r="F1244" s="464" t="s">
        <v>962</v>
      </c>
      <c r="G1244" s="464" t="s">
        <v>797</v>
      </c>
      <c r="H1244" s="474"/>
      <c r="I1244" s="471">
        <v>1</v>
      </c>
    </row>
    <row r="1245" spans="1:9" ht="24" x14ac:dyDescent="0.2">
      <c r="A1245" s="522">
        <v>1239</v>
      </c>
      <c r="B1245" s="455" t="s">
        <v>6682</v>
      </c>
      <c r="C1245" s="559" t="s">
        <v>6683</v>
      </c>
      <c r="D1245" s="462"/>
      <c r="E1245" s="463" t="s">
        <v>6684</v>
      </c>
      <c r="F1245" s="482" t="s">
        <v>1361</v>
      </c>
      <c r="G1245" s="464" t="s">
        <v>1610</v>
      </c>
      <c r="H1245" s="464"/>
      <c r="I1245" s="471">
        <v>1</v>
      </c>
    </row>
    <row r="1246" spans="1:9" ht="36" x14ac:dyDescent="0.2">
      <c r="A1246" s="522">
        <v>1240</v>
      </c>
      <c r="B1246" s="455" t="s">
        <v>6685</v>
      </c>
      <c r="C1246" s="460" t="s">
        <v>6686</v>
      </c>
      <c r="D1246" s="147"/>
      <c r="E1246" s="460" t="s">
        <v>6687</v>
      </c>
      <c r="F1246" s="482" t="s">
        <v>1361</v>
      </c>
      <c r="G1246" s="464" t="s">
        <v>1610</v>
      </c>
      <c r="H1246" s="466"/>
      <c r="I1246" s="471">
        <v>1</v>
      </c>
    </row>
    <row r="1247" spans="1:9" ht="24" x14ac:dyDescent="0.2">
      <c r="A1247" s="522">
        <v>1241</v>
      </c>
      <c r="B1247" s="455" t="s">
        <v>6688</v>
      </c>
      <c r="C1247" s="460" t="s">
        <v>6689</v>
      </c>
      <c r="D1247" s="147"/>
      <c r="E1247" s="460" t="s">
        <v>6690</v>
      </c>
      <c r="F1247" s="482" t="s">
        <v>1361</v>
      </c>
      <c r="G1247" s="464" t="s">
        <v>1610</v>
      </c>
      <c r="H1247" s="466"/>
      <c r="I1247" s="471">
        <v>1</v>
      </c>
    </row>
    <row r="1248" spans="1:9" ht="36" x14ac:dyDescent="0.2">
      <c r="A1248" s="522">
        <v>1242</v>
      </c>
      <c r="B1248" s="455" t="s">
        <v>6691</v>
      </c>
      <c r="C1248" s="460" t="s">
        <v>6692</v>
      </c>
      <c r="D1248" s="465">
        <v>42089</v>
      </c>
      <c r="E1248" s="460"/>
      <c r="F1248" s="464" t="s">
        <v>2346</v>
      </c>
      <c r="G1248" s="464" t="s">
        <v>1610</v>
      </c>
      <c r="H1248" s="466"/>
      <c r="I1248" s="471">
        <v>11</v>
      </c>
    </row>
    <row r="1249" spans="1:27" ht="24" x14ac:dyDescent="0.2">
      <c r="A1249" s="522">
        <v>1243</v>
      </c>
      <c r="B1249" s="455" t="s">
        <v>6693</v>
      </c>
      <c r="C1249" s="460" t="s">
        <v>6694</v>
      </c>
      <c r="D1249" s="465">
        <v>42089</v>
      </c>
      <c r="E1249" s="460"/>
      <c r="F1249" s="464" t="s">
        <v>2346</v>
      </c>
      <c r="G1249" s="464" t="s">
        <v>1610</v>
      </c>
      <c r="H1249" s="466"/>
      <c r="I1249" s="471">
        <v>22</v>
      </c>
    </row>
    <row r="1250" spans="1:27" s="532" customFormat="1" ht="84" x14ac:dyDescent="0.2">
      <c r="A1250" s="522">
        <v>1244</v>
      </c>
      <c r="B1250" s="455" t="s">
        <v>6695</v>
      </c>
      <c r="C1250" s="561" t="s">
        <v>6696</v>
      </c>
      <c r="D1250" s="465">
        <v>42089</v>
      </c>
      <c r="E1250" s="460" t="s">
        <v>6697</v>
      </c>
      <c r="F1250" s="464" t="s">
        <v>2346</v>
      </c>
      <c r="G1250" s="464" t="s">
        <v>1610</v>
      </c>
      <c r="H1250" s="466"/>
      <c r="I1250" s="471">
        <v>34</v>
      </c>
      <c r="J1250" s="467"/>
      <c r="K1250" s="467"/>
      <c r="L1250" s="467"/>
      <c r="M1250" s="467"/>
      <c r="N1250" s="467"/>
      <c r="O1250" s="467"/>
      <c r="P1250" s="467"/>
      <c r="Q1250" s="467"/>
      <c r="R1250" s="467"/>
      <c r="S1250" s="467"/>
      <c r="T1250" s="467"/>
      <c r="U1250" s="467"/>
      <c r="V1250" s="467"/>
      <c r="W1250" s="467"/>
      <c r="X1250" s="467"/>
      <c r="Y1250" s="467"/>
      <c r="Z1250" s="467"/>
      <c r="AA1250" s="467"/>
    </row>
    <row r="1251" spans="1:27" ht="24" x14ac:dyDescent="0.2">
      <c r="A1251" s="522">
        <v>1245</v>
      </c>
      <c r="B1251" s="455" t="s">
        <v>6698</v>
      </c>
      <c r="C1251" s="460" t="s">
        <v>6699</v>
      </c>
      <c r="D1251" s="455">
        <v>2013</v>
      </c>
      <c r="E1251" s="460" t="s">
        <v>6700</v>
      </c>
      <c r="F1251" s="464" t="s">
        <v>740</v>
      </c>
      <c r="G1251" s="464" t="s">
        <v>1610</v>
      </c>
      <c r="H1251" s="466"/>
      <c r="I1251" s="471">
        <v>1</v>
      </c>
    </row>
    <row r="1252" spans="1:27" ht="24" x14ac:dyDescent="0.2">
      <c r="A1252" s="522">
        <v>1246</v>
      </c>
      <c r="B1252" s="430" t="s">
        <v>6701</v>
      </c>
      <c r="C1252" s="460" t="s">
        <v>6702</v>
      </c>
      <c r="D1252" s="455">
        <v>2013</v>
      </c>
      <c r="E1252" s="460" t="s">
        <v>6703</v>
      </c>
      <c r="F1252" s="464" t="s">
        <v>740</v>
      </c>
      <c r="G1252" s="464" t="s">
        <v>1610</v>
      </c>
      <c r="H1252" s="98"/>
      <c r="I1252" s="471">
        <v>1</v>
      </c>
    </row>
    <row r="1253" spans="1:27" ht="24" x14ac:dyDescent="0.2">
      <c r="A1253" s="522">
        <v>1247</v>
      </c>
      <c r="B1253" s="430" t="s">
        <v>6704</v>
      </c>
      <c r="C1253" s="460" t="s">
        <v>6705</v>
      </c>
      <c r="D1253" s="455">
        <v>2012</v>
      </c>
      <c r="E1253" s="460" t="s">
        <v>6706</v>
      </c>
      <c r="F1253" s="464" t="s">
        <v>740</v>
      </c>
      <c r="G1253" s="464" t="s">
        <v>1610</v>
      </c>
      <c r="H1253" s="98"/>
      <c r="I1253" s="471">
        <v>1</v>
      </c>
    </row>
    <row r="1254" spans="1:27" ht="24" x14ac:dyDescent="0.2">
      <c r="A1254" s="522">
        <v>1248</v>
      </c>
      <c r="B1254" s="430" t="s">
        <v>6707</v>
      </c>
      <c r="C1254" s="460" t="s">
        <v>6708</v>
      </c>
      <c r="D1254" s="455">
        <v>2013</v>
      </c>
      <c r="E1254" s="460" t="s">
        <v>6709</v>
      </c>
      <c r="F1254" s="464" t="s">
        <v>740</v>
      </c>
      <c r="G1254" s="464" t="s">
        <v>1610</v>
      </c>
      <c r="H1254" s="98"/>
      <c r="I1254" s="471">
        <v>1</v>
      </c>
    </row>
    <row r="1255" spans="1:27" ht="24" x14ac:dyDescent="0.2">
      <c r="A1255" s="522">
        <v>1249</v>
      </c>
      <c r="B1255" s="430" t="s">
        <v>6710</v>
      </c>
      <c r="C1255" s="476" t="s">
        <v>6711</v>
      </c>
      <c r="D1255" s="455">
        <v>2011</v>
      </c>
      <c r="E1255" s="460" t="s">
        <v>6712</v>
      </c>
      <c r="F1255" s="464" t="s">
        <v>740</v>
      </c>
      <c r="G1255" s="464" t="s">
        <v>1610</v>
      </c>
      <c r="H1255" s="98"/>
      <c r="I1255" s="471">
        <v>1</v>
      </c>
    </row>
    <row r="1256" spans="1:27" ht="24" x14ac:dyDescent="0.2">
      <c r="A1256" s="522">
        <v>1250</v>
      </c>
      <c r="B1256" s="430" t="s">
        <v>6713</v>
      </c>
      <c r="C1256" s="460" t="s">
        <v>6714</v>
      </c>
      <c r="D1256" s="455">
        <v>2011</v>
      </c>
      <c r="E1256" s="460" t="s">
        <v>6715</v>
      </c>
      <c r="F1256" s="464" t="s">
        <v>740</v>
      </c>
      <c r="G1256" s="464" t="s">
        <v>1610</v>
      </c>
      <c r="H1256" s="98"/>
      <c r="I1256" s="471">
        <v>1</v>
      </c>
    </row>
    <row r="1257" spans="1:27" ht="48" x14ac:dyDescent="0.2">
      <c r="A1257" s="522">
        <v>1251</v>
      </c>
      <c r="B1257" s="430" t="s">
        <v>6716</v>
      </c>
      <c r="C1257" s="460" t="s">
        <v>6717</v>
      </c>
      <c r="D1257" s="455">
        <v>2009</v>
      </c>
      <c r="E1257" s="460" t="s">
        <v>6718</v>
      </c>
      <c r="F1257" s="464" t="s">
        <v>740</v>
      </c>
      <c r="G1257" s="464" t="s">
        <v>1610</v>
      </c>
      <c r="H1257" s="98"/>
      <c r="I1257" s="471">
        <v>1</v>
      </c>
    </row>
    <row r="1258" spans="1:27" ht="24" x14ac:dyDescent="0.2">
      <c r="A1258" s="522">
        <v>1252</v>
      </c>
      <c r="B1258" s="430" t="s">
        <v>6719</v>
      </c>
      <c r="C1258" s="460" t="s">
        <v>6720</v>
      </c>
      <c r="D1258" s="455">
        <v>2009</v>
      </c>
      <c r="E1258" s="460" t="s">
        <v>6721</v>
      </c>
      <c r="F1258" s="464" t="s">
        <v>740</v>
      </c>
      <c r="G1258" s="464" t="s">
        <v>1610</v>
      </c>
      <c r="H1258" s="98"/>
      <c r="I1258" s="471">
        <v>1</v>
      </c>
    </row>
    <row r="1259" spans="1:27" ht="24" x14ac:dyDescent="0.2">
      <c r="A1259" s="522">
        <v>1253</v>
      </c>
      <c r="B1259" s="430" t="s">
        <v>6722</v>
      </c>
      <c r="C1259" s="460" t="s">
        <v>6723</v>
      </c>
      <c r="D1259" s="455">
        <v>2009</v>
      </c>
      <c r="E1259" s="460" t="s">
        <v>6724</v>
      </c>
      <c r="F1259" s="464" t="s">
        <v>740</v>
      </c>
      <c r="G1259" s="464" t="s">
        <v>1610</v>
      </c>
      <c r="H1259" s="98"/>
      <c r="I1259" s="471">
        <v>1</v>
      </c>
    </row>
    <row r="1260" spans="1:27" ht="24" x14ac:dyDescent="0.2">
      <c r="A1260" s="522">
        <v>1254</v>
      </c>
      <c r="B1260" s="430" t="s">
        <v>6725</v>
      </c>
      <c r="C1260" s="478" t="s">
        <v>6726</v>
      </c>
      <c r="D1260" s="455">
        <v>2012</v>
      </c>
      <c r="E1260" s="460" t="s">
        <v>6727</v>
      </c>
      <c r="F1260" s="464" t="s">
        <v>740</v>
      </c>
      <c r="G1260" s="464" t="s">
        <v>1610</v>
      </c>
      <c r="H1260" s="98"/>
      <c r="I1260" s="471">
        <v>1</v>
      </c>
    </row>
    <row r="1261" spans="1:27" ht="36" x14ac:dyDescent="0.2">
      <c r="A1261" s="522">
        <v>1255</v>
      </c>
      <c r="B1261" s="455" t="s">
        <v>6728</v>
      </c>
      <c r="C1261" s="460" t="s">
        <v>6717</v>
      </c>
      <c r="D1261" s="562">
        <v>2011</v>
      </c>
      <c r="E1261" s="460" t="s">
        <v>6729</v>
      </c>
      <c r="F1261" s="464" t="s">
        <v>740</v>
      </c>
      <c r="G1261" s="464" t="s">
        <v>1610</v>
      </c>
      <c r="H1261" s="98"/>
      <c r="I1261" s="471">
        <v>2</v>
      </c>
    </row>
    <row r="1262" spans="1:27" ht="36" x14ac:dyDescent="0.2">
      <c r="A1262" s="522">
        <v>1256</v>
      </c>
      <c r="B1262" s="455" t="s">
        <v>6730</v>
      </c>
      <c r="C1262" s="460" t="s">
        <v>6717</v>
      </c>
      <c r="D1262" s="455">
        <v>2009</v>
      </c>
      <c r="E1262" s="460" t="s">
        <v>6731</v>
      </c>
      <c r="F1262" s="464" t="s">
        <v>740</v>
      </c>
      <c r="G1262" s="464" t="s">
        <v>1610</v>
      </c>
      <c r="H1262" s="466"/>
      <c r="I1262" s="471">
        <v>1</v>
      </c>
    </row>
    <row r="1263" spans="1:27" ht="24" x14ac:dyDescent="0.2">
      <c r="A1263" s="522">
        <v>1257</v>
      </c>
      <c r="B1263" s="455" t="s">
        <v>6732</v>
      </c>
      <c r="C1263" s="481" t="s">
        <v>6720</v>
      </c>
      <c r="D1263" s="429">
        <v>2009</v>
      </c>
      <c r="E1263" s="481" t="s">
        <v>6733</v>
      </c>
      <c r="F1263" s="464" t="s">
        <v>740</v>
      </c>
      <c r="G1263" s="464" t="s">
        <v>1610</v>
      </c>
      <c r="H1263" s="98"/>
      <c r="I1263" s="471">
        <v>1</v>
      </c>
    </row>
    <row r="1264" spans="1:27" ht="24" x14ac:dyDescent="0.2">
      <c r="A1264" s="522">
        <v>1258</v>
      </c>
      <c r="B1264" s="455" t="s">
        <v>6734</v>
      </c>
      <c r="C1264" s="460" t="s">
        <v>6735</v>
      </c>
      <c r="D1264" s="455">
        <v>2011</v>
      </c>
      <c r="E1264" s="460" t="s">
        <v>6736</v>
      </c>
      <c r="F1264" s="464" t="s">
        <v>740</v>
      </c>
      <c r="G1264" s="464" t="s">
        <v>1610</v>
      </c>
      <c r="H1264" s="98"/>
      <c r="I1264" s="471">
        <v>2</v>
      </c>
    </row>
    <row r="1265" spans="1:9" ht="24" x14ac:dyDescent="0.2">
      <c r="A1265" s="522">
        <v>1259</v>
      </c>
      <c r="B1265" s="455" t="s">
        <v>6737</v>
      </c>
      <c r="C1265" s="460" t="s">
        <v>6738</v>
      </c>
      <c r="D1265" s="455">
        <v>2010</v>
      </c>
      <c r="E1265" s="460" t="s">
        <v>6739</v>
      </c>
      <c r="F1265" s="464" t="s">
        <v>740</v>
      </c>
      <c r="G1265" s="464" t="s">
        <v>1610</v>
      </c>
      <c r="H1265" s="98"/>
      <c r="I1265" s="471">
        <v>2</v>
      </c>
    </row>
    <row r="1266" spans="1:9" ht="24" x14ac:dyDescent="0.2">
      <c r="A1266" s="522">
        <v>1260</v>
      </c>
      <c r="B1266" s="455" t="s">
        <v>6740</v>
      </c>
      <c r="C1266" s="460" t="s">
        <v>6741</v>
      </c>
      <c r="D1266" s="455">
        <v>2009</v>
      </c>
      <c r="E1266" s="460" t="s">
        <v>6742</v>
      </c>
      <c r="F1266" s="464" t="s">
        <v>740</v>
      </c>
      <c r="G1266" s="464" t="s">
        <v>1610</v>
      </c>
      <c r="H1266" s="98"/>
      <c r="I1266" s="471">
        <v>1</v>
      </c>
    </row>
    <row r="1267" spans="1:9" ht="24" x14ac:dyDescent="0.2">
      <c r="A1267" s="522">
        <v>1261</v>
      </c>
      <c r="B1267" s="455" t="s">
        <v>6743</v>
      </c>
      <c r="C1267" s="460" t="s">
        <v>4814</v>
      </c>
      <c r="D1267" s="455">
        <v>2012</v>
      </c>
      <c r="E1267" s="460" t="s">
        <v>6744</v>
      </c>
      <c r="F1267" s="464" t="s">
        <v>740</v>
      </c>
      <c r="G1267" s="464" t="s">
        <v>1610</v>
      </c>
      <c r="H1267" s="98"/>
      <c r="I1267" s="471">
        <v>1</v>
      </c>
    </row>
    <row r="1268" spans="1:9" ht="24" x14ac:dyDescent="0.2">
      <c r="A1268" s="522">
        <v>1262</v>
      </c>
      <c r="B1268" s="455" t="s">
        <v>6745</v>
      </c>
      <c r="C1268" s="460" t="s">
        <v>6746</v>
      </c>
      <c r="D1268" s="455">
        <v>2012</v>
      </c>
      <c r="E1268" s="460" t="s">
        <v>6747</v>
      </c>
      <c r="F1268" s="464" t="s">
        <v>740</v>
      </c>
      <c r="G1268" s="464" t="s">
        <v>1610</v>
      </c>
      <c r="H1268" s="98"/>
      <c r="I1268" s="471">
        <v>1</v>
      </c>
    </row>
    <row r="1269" spans="1:9" ht="24" x14ac:dyDescent="0.2">
      <c r="A1269" s="522">
        <v>1263</v>
      </c>
      <c r="B1269" s="455" t="s">
        <v>6748</v>
      </c>
      <c r="C1269" s="460" t="s">
        <v>6749</v>
      </c>
      <c r="D1269" s="455">
        <v>2013</v>
      </c>
      <c r="E1269" s="460" t="s">
        <v>6750</v>
      </c>
      <c r="F1269" s="464" t="s">
        <v>740</v>
      </c>
      <c r="G1269" s="464" t="s">
        <v>1610</v>
      </c>
      <c r="H1269" s="98"/>
      <c r="I1269" s="471">
        <v>1</v>
      </c>
    </row>
    <row r="1270" spans="1:9" ht="36" x14ac:dyDescent="0.2">
      <c r="A1270" s="522">
        <v>1264</v>
      </c>
      <c r="B1270" s="455" t="s">
        <v>6751</v>
      </c>
      <c r="C1270" s="478" t="s">
        <v>5617</v>
      </c>
      <c r="D1270" s="455"/>
      <c r="E1270" s="460" t="s">
        <v>6752</v>
      </c>
      <c r="F1270" s="464" t="s">
        <v>740</v>
      </c>
      <c r="G1270" s="464" t="s">
        <v>1610</v>
      </c>
      <c r="H1270" s="98"/>
      <c r="I1270" s="471">
        <v>2</v>
      </c>
    </row>
    <row r="1271" spans="1:9" ht="24" x14ac:dyDescent="0.2">
      <c r="A1271" s="522">
        <v>1265</v>
      </c>
      <c r="B1271" s="455" t="s">
        <v>6753</v>
      </c>
      <c r="C1271" s="460" t="s">
        <v>6754</v>
      </c>
      <c r="D1271" s="562">
        <v>2013</v>
      </c>
      <c r="E1271" s="460" t="s">
        <v>6755</v>
      </c>
      <c r="F1271" s="464" t="s">
        <v>740</v>
      </c>
      <c r="G1271" s="464" t="s">
        <v>1610</v>
      </c>
      <c r="H1271" s="98"/>
      <c r="I1271" s="471">
        <v>1</v>
      </c>
    </row>
    <row r="1272" spans="1:9" ht="48" x14ac:dyDescent="0.2">
      <c r="A1272" s="522">
        <v>1266</v>
      </c>
      <c r="B1272" s="455" t="s">
        <v>6756</v>
      </c>
      <c r="C1272" s="460" t="s">
        <v>6757</v>
      </c>
      <c r="D1272" s="455">
        <v>2011</v>
      </c>
      <c r="E1272" s="460" t="s">
        <v>6758</v>
      </c>
      <c r="F1272" s="464" t="s">
        <v>740</v>
      </c>
      <c r="G1272" s="464" t="s">
        <v>1610</v>
      </c>
      <c r="H1272" s="98"/>
      <c r="I1272" s="471">
        <v>1</v>
      </c>
    </row>
    <row r="1273" spans="1:9" ht="48" x14ac:dyDescent="0.2">
      <c r="A1273" s="522">
        <v>1267</v>
      </c>
      <c r="B1273" s="455" t="s">
        <v>6759</v>
      </c>
      <c r="C1273" s="476" t="s">
        <v>6760</v>
      </c>
      <c r="D1273" s="455">
        <v>2009</v>
      </c>
      <c r="E1273" s="460" t="s">
        <v>6761</v>
      </c>
      <c r="F1273" s="464" t="s">
        <v>740</v>
      </c>
      <c r="G1273" s="464" t="s">
        <v>1610</v>
      </c>
      <c r="H1273" s="98"/>
      <c r="I1273" s="471">
        <v>1</v>
      </c>
    </row>
    <row r="1274" spans="1:9" ht="24" x14ac:dyDescent="0.2">
      <c r="A1274" s="522">
        <v>1268</v>
      </c>
      <c r="B1274" s="455" t="s">
        <v>6762</v>
      </c>
      <c r="C1274" s="460" t="s">
        <v>6763</v>
      </c>
      <c r="D1274" s="455">
        <v>2009</v>
      </c>
      <c r="E1274" s="460" t="s">
        <v>5640</v>
      </c>
      <c r="F1274" s="464" t="s">
        <v>659</v>
      </c>
      <c r="G1274" s="464" t="s">
        <v>1610</v>
      </c>
      <c r="H1274" s="98"/>
      <c r="I1274" s="471">
        <v>1</v>
      </c>
    </row>
    <row r="1275" spans="1:9" ht="24" x14ac:dyDescent="0.2">
      <c r="A1275" s="522">
        <v>1269</v>
      </c>
      <c r="B1275" s="455" t="s">
        <v>6764</v>
      </c>
      <c r="C1275" s="460" t="s">
        <v>6765</v>
      </c>
      <c r="D1275" s="455">
        <v>2009</v>
      </c>
      <c r="E1275" s="460" t="s">
        <v>6766</v>
      </c>
      <c r="F1275" s="464" t="s">
        <v>659</v>
      </c>
      <c r="G1275" s="464" t="s">
        <v>1610</v>
      </c>
      <c r="H1275" s="98"/>
      <c r="I1275" s="471">
        <v>1</v>
      </c>
    </row>
    <row r="1276" spans="1:9" ht="24" x14ac:dyDescent="0.2">
      <c r="A1276" s="522">
        <v>1270</v>
      </c>
      <c r="B1276" s="455" t="s">
        <v>6767</v>
      </c>
      <c r="C1276" s="460" t="s">
        <v>6768</v>
      </c>
      <c r="D1276" s="455">
        <v>2009</v>
      </c>
      <c r="E1276" s="460" t="s">
        <v>6769</v>
      </c>
      <c r="F1276" s="464" t="s">
        <v>659</v>
      </c>
      <c r="G1276" s="464" t="s">
        <v>1610</v>
      </c>
      <c r="H1276" s="98"/>
      <c r="I1276" s="471">
        <v>1</v>
      </c>
    </row>
    <row r="1277" spans="1:9" ht="60" x14ac:dyDescent="0.2">
      <c r="A1277" s="522">
        <v>1271</v>
      </c>
      <c r="B1277" s="455" t="s">
        <v>6770</v>
      </c>
      <c r="C1277" s="460" t="s">
        <v>6771</v>
      </c>
      <c r="D1277" s="455">
        <v>2011</v>
      </c>
      <c r="E1277" s="460" t="s">
        <v>6772</v>
      </c>
      <c r="F1277" s="464" t="s">
        <v>3688</v>
      </c>
      <c r="G1277" s="464" t="s">
        <v>1610</v>
      </c>
      <c r="H1277" s="98"/>
      <c r="I1277" s="471">
        <v>1</v>
      </c>
    </row>
    <row r="1278" spans="1:9" ht="60" x14ac:dyDescent="0.2">
      <c r="A1278" s="522">
        <v>1272</v>
      </c>
      <c r="B1278" s="455" t="s">
        <v>6773</v>
      </c>
      <c r="C1278" s="460" t="s">
        <v>6774</v>
      </c>
      <c r="D1278" s="455">
        <v>2009</v>
      </c>
      <c r="E1278" s="460" t="s">
        <v>6775</v>
      </c>
      <c r="F1278" s="464" t="s">
        <v>3688</v>
      </c>
      <c r="G1278" s="464" t="s">
        <v>1610</v>
      </c>
      <c r="H1278" s="98"/>
      <c r="I1278" s="471">
        <v>1</v>
      </c>
    </row>
    <row r="1279" spans="1:9" ht="60" x14ac:dyDescent="0.2">
      <c r="A1279" s="522">
        <v>1273</v>
      </c>
      <c r="B1279" s="455" t="s">
        <v>6776</v>
      </c>
      <c r="C1279" s="460" t="s">
        <v>6777</v>
      </c>
      <c r="D1279" s="455">
        <v>2009</v>
      </c>
      <c r="E1279" s="460" t="s">
        <v>6778</v>
      </c>
      <c r="F1279" s="464" t="s">
        <v>3688</v>
      </c>
      <c r="G1279" s="464" t="s">
        <v>1610</v>
      </c>
      <c r="H1279" s="98"/>
      <c r="I1279" s="471">
        <v>1</v>
      </c>
    </row>
    <row r="1280" spans="1:9" ht="96" customHeight="1" x14ac:dyDescent="0.2">
      <c r="A1280" s="522">
        <v>1274</v>
      </c>
      <c r="B1280" s="455" t="s">
        <v>6779</v>
      </c>
      <c r="C1280" s="460" t="s">
        <v>6780</v>
      </c>
      <c r="D1280" s="455">
        <v>2011</v>
      </c>
      <c r="E1280" s="460" t="s">
        <v>6781</v>
      </c>
      <c r="F1280" s="464" t="s">
        <v>3688</v>
      </c>
      <c r="G1280" s="464" t="s">
        <v>1610</v>
      </c>
      <c r="H1280" s="98"/>
      <c r="I1280" s="471">
        <v>1</v>
      </c>
    </row>
    <row r="1281" spans="1:9" ht="96" customHeight="1" x14ac:dyDescent="0.2">
      <c r="A1281" s="522">
        <v>1275</v>
      </c>
      <c r="B1281" s="455" t="s">
        <v>6782</v>
      </c>
      <c r="C1281" s="460" t="s">
        <v>6783</v>
      </c>
      <c r="D1281" s="455">
        <v>2011</v>
      </c>
      <c r="E1281" s="460" t="s">
        <v>6784</v>
      </c>
      <c r="F1281" s="464" t="s">
        <v>3688</v>
      </c>
      <c r="G1281" s="464" t="s">
        <v>1610</v>
      </c>
      <c r="H1281" s="98"/>
      <c r="I1281" s="471">
        <v>1</v>
      </c>
    </row>
    <row r="1282" spans="1:9" ht="24" x14ac:dyDescent="0.2">
      <c r="A1282" s="522">
        <v>1276</v>
      </c>
      <c r="B1282" s="455" t="s">
        <v>6785</v>
      </c>
      <c r="C1282" s="460" t="s">
        <v>6738</v>
      </c>
      <c r="D1282" s="455">
        <v>2010</v>
      </c>
      <c r="E1282" s="460" t="s">
        <v>6786</v>
      </c>
      <c r="F1282" s="464" t="s">
        <v>740</v>
      </c>
      <c r="G1282" s="464" t="s">
        <v>1610</v>
      </c>
      <c r="H1282" s="98"/>
      <c r="I1282" s="471">
        <v>1</v>
      </c>
    </row>
    <row r="1283" spans="1:9" ht="24" x14ac:dyDescent="0.2">
      <c r="A1283" s="522">
        <v>1277</v>
      </c>
      <c r="B1283" s="455" t="s">
        <v>6787</v>
      </c>
      <c r="C1283" s="460" t="s">
        <v>6788</v>
      </c>
      <c r="D1283" s="455">
        <v>2011</v>
      </c>
      <c r="E1283" s="460" t="s">
        <v>6789</v>
      </c>
      <c r="F1283" s="464" t="s">
        <v>740</v>
      </c>
      <c r="G1283" s="464" t="s">
        <v>1610</v>
      </c>
      <c r="H1283" s="98"/>
      <c r="I1283" s="471">
        <v>1</v>
      </c>
    </row>
    <row r="1284" spans="1:9" ht="36" x14ac:dyDescent="0.2">
      <c r="A1284" s="522">
        <v>1278</v>
      </c>
      <c r="B1284" s="455" t="s">
        <v>6790</v>
      </c>
      <c r="C1284" s="460" t="s">
        <v>6791</v>
      </c>
      <c r="D1284" s="455">
        <v>2013</v>
      </c>
      <c r="E1284" s="460" t="s">
        <v>6792</v>
      </c>
      <c r="F1284" s="464" t="s">
        <v>740</v>
      </c>
      <c r="G1284" s="464" t="s">
        <v>1610</v>
      </c>
      <c r="H1284" s="98"/>
      <c r="I1284" s="471">
        <v>1</v>
      </c>
    </row>
    <row r="1285" spans="1:9" ht="24" x14ac:dyDescent="0.2">
      <c r="A1285" s="522">
        <v>1279</v>
      </c>
      <c r="B1285" s="455" t="s">
        <v>6793</v>
      </c>
      <c r="C1285" s="460" t="s">
        <v>5617</v>
      </c>
      <c r="D1285" s="455"/>
      <c r="E1285" s="460" t="s">
        <v>6794</v>
      </c>
      <c r="F1285" s="464" t="s">
        <v>740</v>
      </c>
      <c r="G1285" s="464" t="s">
        <v>1610</v>
      </c>
      <c r="H1285" s="98"/>
      <c r="I1285" s="471">
        <v>1</v>
      </c>
    </row>
    <row r="1286" spans="1:9" ht="60" x14ac:dyDescent="0.2">
      <c r="A1286" s="522">
        <v>1280</v>
      </c>
      <c r="B1286" s="455" t="s">
        <v>6795</v>
      </c>
      <c r="C1286" s="460" t="s">
        <v>6796</v>
      </c>
      <c r="D1286" s="455">
        <v>2015</v>
      </c>
      <c r="E1286" s="460" t="s">
        <v>6797</v>
      </c>
      <c r="F1286" s="464" t="s">
        <v>962</v>
      </c>
      <c r="G1286" s="474" t="s">
        <v>797</v>
      </c>
      <c r="H1286" s="98"/>
      <c r="I1286" s="471">
        <v>1</v>
      </c>
    </row>
    <row r="1287" spans="1:9" ht="24" x14ac:dyDescent="0.2">
      <c r="A1287" s="522">
        <v>1281</v>
      </c>
      <c r="B1287" s="462" t="s">
        <v>6798</v>
      </c>
      <c r="C1287" s="460" t="s">
        <v>6799</v>
      </c>
      <c r="D1287" s="455"/>
      <c r="E1287" s="485" t="s">
        <v>6800</v>
      </c>
      <c r="F1287" s="464" t="s">
        <v>962</v>
      </c>
      <c r="G1287" s="474" t="s">
        <v>797</v>
      </c>
      <c r="H1287" s="98"/>
      <c r="I1287" s="471">
        <v>12</v>
      </c>
    </row>
    <row r="1288" spans="1:9" ht="24" x14ac:dyDescent="0.2">
      <c r="A1288" s="522">
        <v>1282</v>
      </c>
      <c r="B1288" s="563" t="s">
        <v>6801</v>
      </c>
      <c r="C1288" s="460" t="s">
        <v>6802</v>
      </c>
      <c r="D1288" s="455"/>
      <c r="E1288" s="485" t="s">
        <v>6803</v>
      </c>
      <c r="F1288" s="464" t="s">
        <v>962</v>
      </c>
      <c r="G1288" s="464" t="s">
        <v>797</v>
      </c>
      <c r="H1288" s="429"/>
      <c r="I1288" s="471">
        <v>1</v>
      </c>
    </row>
    <row r="1289" spans="1:9" ht="24" x14ac:dyDescent="0.2">
      <c r="A1289" s="522">
        <v>1283</v>
      </c>
      <c r="B1289" s="563" t="s">
        <v>6804</v>
      </c>
      <c r="C1289" s="460" t="s">
        <v>6805</v>
      </c>
      <c r="D1289" s="455"/>
      <c r="E1289" s="485" t="s">
        <v>6806</v>
      </c>
      <c r="F1289" s="464" t="s">
        <v>962</v>
      </c>
      <c r="G1289" s="464" t="s">
        <v>797</v>
      </c>
      <c r="H1289" s="429"/>
      <c r="I1289" s="471">
        <v>1</v>
      </c>
    </row>
    <row r="1290" spans="1:9" ht="24" x14ac:dyDescent="0.2">
      <c r="A1290" s="522">
        <v>1284</v>
      </c>
      <c r="B1290" s="563" t="s">
        <v>6807</v>
      </c>
      <c r="C1290" s="80" t="s">
        <v>6808</v>
      </c>
      <c r="D1290" s="430"/>
      <c r="E1290" s="564" t="s">
        <v>6809</v>
      </c>
      <c r="F1290" s="464" t="s">
        <v>962</v>
      </c>
      <c r="G1290" s="464" t="s">
        <v>797</v>
      </c>
      <c r="H1290" s="429"/>
      <c r="I1290" s="471">
        <v>2</v>
      </c>
    </row>
    <row r="1291" spans="1:9" ht="24" x14ac:dyDescent="0.2">
      <c r="A1291" s="522">
        <v>1285</v>
      </c>
      <c r="B1291" s="563" t="s">
        <v>6810</v>
      </c>
      <c r="C1291" s="460" t="s">
        <v>6811</v>
      </c>
      <c r="D1291" s="455"/>
      <c r="E1291" s="485" t="s">
        <v>6812</v>
      </c>
      <c r="F1291" s="464" t="s">
        <v>962</v>
      </c>
      <c r="G1291" s="464" t="s">
        <v>797</v>
      </c>
      <c r="H1291" s="429"/>
      <c r="I1291" s="471">
        <v>1</v>
      </c>
    </row>
    <row r="1292" spans="1:9" ht="24" x14ac:dyDescent="0.2">
      <c r="A1292" s="522">
        <v>1286</v>
      </c>
      <c r="B1292" s="563" t="s">
        <v>6813</v>
      </c>
      <c r="C1292" s="460" t="s">
        <v>6814</v>
      </c>
      <c r="D1292" s="455"/>
      <c r="E1292" s="485" t="s">
        <v>6815</v>
      </c>
      <c r="F1292" s="464" t="s">
        <v>962</v>
      </c>
      <c r="G1292" s="464" t="s">
        <v>797</v>
      </c>
      <c r="H1292" s="429"/>
      <c r="I1292" s="471">
        <v>1</v>
      </c>
    </row>
    <row r="1293" spans="1:9" ht="24" x14ac:dyDescent="0.2">
      <c r="A1293" s="522">
        <v>1287</v>
      </c>
      <c r="B1293" s="563" t="s">
        <v>6816</v>
      </c>
      <c r="C1293" s="460" t="s">
        <v>6817</v>
      </c>
      <c r="D1293" s="455"/>
      <c r="E1293" s="485" t="s">
        <v>6818</v>
      </c>
      <c r="F1293" s="464" t="s">
        <v>962</v>
      </c>
      <c r="G1293" s="464" t="s">
        <v>797</v>
      </c>
      <c r="H1293" s="429"/>
      <c r="I1293" s="471">
        <v>3</v>
      </c>
    </row>
    <row r="1294" spans="1:9" ht="24" x14ac:dyDescent="0.2">
      <c r="A1294" s="522">
        <v>1288</v>
      </c>
      <c r="B1294" s="563" t="s">
        <v>6819</v>
      </c>
      <c r="C1294" s="460" t="s">
        <v>6820</v>
      </c>
      <c r="D1294" s="455"/>
      <c r="E1294" s="485" t="s">
        <v>6821</v>
      </c>
      <c r="F1294" s="464" t="s">
        <v>962</v>
      </c>
      <c r="G1294" s="464" t="s">
        <v>797</v>
      </c>
      <c r="H1294" s="429"/>
      <c r="I1294" s="471">
        <v>2</v>
      </c>
    </row>
    <row r="1295" spans="1:9" ht="24" x14ac:dyDescent="0.2">
      <c r="A1295" s="522">
        <v>1289</v>
      </c>
      <c r="B1295" s="563" t="s">
        <v>6822</v>
      </c>
      <c r="C1295" s="460" t="s">
        <v>6823</v>
      </c>
      <c r="D1295" s="455"/>
      <c r="E1295" s="467" t="s">
        <v>6824</v>
      </c>
      <c r="F1295" s="464" t="s">
        <v>962</v>
      </c>
      <c r="G1295" s="464" t="s">
        <v>797</v>
      </c>
      <c r="H1295" s="429"/>
      <c r="I1295" s="471">
        <v>1</v>
      </c>
    </row>
    <row r="1296" spans="1:9" ht="24" x14ac:dyDescent="0.2">
      <c r="A1296" s="522">
        <v>1290</v>
      </c>
      <c r="B1296" s="563" t="s">
        <v>6825</v>
      </c>
      <c r="C1296" s="460" t="s">
        <v>6826</v>
      </c>
      <c r="D1296" s="455"/>
      <c r="E1296" s="485" t="s">
        <v>6827</v>
      </c>
      <c r="F1296" s="464" t="s">
        <v>962</v>
      </c>
      <c r="G1296" s="464" t="s">
        <v>797</v>
      </c>
      <c r="H1296" s="429"/>
      <c r="I1296" s="471">
        <v>2</v>
      </c>
    </row>
    <row r="1297" spans="1:9" ht="24" x14ac:dyDescent="0.2">
      <c r="A1297" s="522">
        <v>1291</v>
      </c>
      <c r="B1297" s="563" t="s">
        <v>6828</v>
      </c>
      <c r="C1297" s="460" t="s">
        <v>6829</v>
      </c>
      <c r="D1297" s="455"/>
      <c r="E1297" s="485" t="s">
        <v>6830</v>
      </c>
      <c r="F1297" s="464" t="s">
        <v>962</v>
      </c>
      <c r="G1297" s="464" t="s">
        <v>797</v>
      </c>
      <c r="H1297" s="429"/>
      <c r="I1297" s="471">
        <v>2</v>
      </c>
    </row>
    <row r="1298" spans="1:9" ht="24" x14ac:dyDescent="0.2">
      <c r="A1298" s="522">
        <v>1292</v>
      </c>
      <c r="B1298" s="563" t="s">
        <v>6831</v>
      </c>
      <c r="C1298" s="460" t="s">
        <v>6832</v>
      </c>
      <c r="D1298" s="455"/>
      <c r="E1298" s="485" t="s">
        <v>6833</v>
      </c>
      <c r="F1298" s="464" t="s">
        <v>962</v>
      </c>
      <c r="G1298" s="464" t="s">
        <v>797</v>
      </c>
      <c r="H1298" s="429"/>
      <c r="I1298" s="471">
        <v>5</v>
      </c>
    </row>
    <row r="1299" spans="1:9" ht="24" x14ac:dyDescent="0.2">
      <c r="A1299" s="522">
        <v>1293</v>
      </c>
      <c r="B1299" s="563" t="s">
        <v>6834</v>
      </c>
      <c r="C1299" s="460" t="s">
        <v>6835</v>
      </c>
      <c r="D1299" s="455"/>
      <c r="E1299" s="485" t="s">
        <v>6836</v>
      </c>
      <c r="F1299" s="464" t="s">
        <v>962</v>
      </c>
      <c r="G1299" s="464" t="s">
        <v>797</v>
      </c>
      <c r="H1299" s="429"/>
      <c r="I1299" s="471">
        <v>1</v>
      </c>
    </row>
    <row r="1300" spans="1:9" ht="24" x14ac:dyDescent="0.2">
      <c r="A1300" s="522">
        <v>1294</v>
      </c>
      <c r="B1300" s="563" t="s">
        <v>6837</v>
      </c>
      <c r="C1300" s="460" t="s">
        <v>6838</v>
      </c>
      <c r="D1300" s="455"/>
      <c r="E1300" s="485" t="s">
        <v>6839</v>
      </c>
      <c r="F1300" s="464" t="s">
        <v>962</v>
      </c>
      <c r="G1300" s="464" t="s">
        <v>797</v>
      </c>
      <c r="H1300" s="429"/>
      <c r="I1300" s="471">
        <v>1</v>
      </c>
    </row>
    <row r="1301" spans="1:9" ht="24" x14ac:dyDescent="0.2">
      <c r="A1301" s="522">
        <v>1295</v>
      </c>
      <c r="B1301" s="563" t="s">
        <v>6840</v>
      </c>
      <c r="C1301" s="460" t="s">
        <v>6841</v>
      </c>
      <c r="D1301" s="455"/>
      <c r="E1301" s="485" t="s">
        <v>6842</v>
      </c>
      <c r="F1301" s="464" t="s">
        <v>962</v>
      </c>
      <c r="G1301" s="464" t="s">
        <v>797</v>
      </c>
      <c r="H1301" s="429"/>
      <c r="I1301" s="471">
        <v>1</v>
      </c>
    </row>
    <row r="1302" spans="1:9" ht="168" x14ac:dyDescent="0.2">
      <c r="A1302" s="522">
        <v>1296</v>
      </c>
      <c r="B1302" s="455" t="s">
        <v>6843</v>
      </c>
      <c r="C1302" s="460" t="s">
        <v>6844</v>
      </c>
      <c r="D1302" s="462" t="s">
        <v>5529</v>
      </c>
      <c r="E1302" s="460" t="s">
        <v>6845</v>
      </c>
      <c r="F1302" s="464"/>
      <c r="G1302" s="464" t="s">
        <v>1057</v>
      </c>
      <c r="H1302" s="474" t="s">
        <v>1456</v>
      </c>
      <c r="I1302" s="47">
        <v>1</v>
      </c>
    </row>
    <row r="1303" spans="1:9" ht="36" x14ac:dyDescent="0.2">
      <c r="A1303" s="522">
        <v>1297</v>
      </c>
      <c r="B1303" s="455" t="s">
        <v>6846</v>
      </c>
      <c r="C1303" s="460" t="s">
        <v>6847</v>
      </c>
      <c r="D1303" s="46"/>
      <c r="E1303" s="460" t="s">
        <v>6848</v>
      </c>
      <c r="F1303" s="464" t="s">
        <v>659</v>
      </c>
      <c r="G1303" s="464" t="s">
        <v>1610</v>
      </c>
      <c r="H1303" s="455"/>
      <c r="I1303" s="471">
        <v>1</v>
      </c>
    </row>
    <row r="1304" spans="1:9" ht="24" x14ac:dyDescent="0.2">
      <c r="A1304" s="522">
        <v>1298</v>
      </c>
      <c r="B1304" s="455" t="s">
        <v>6849</v>
      </c>
      <c r="C1304" s="460" t="s">
        <v>6850</v>
      </c>
      <c r="D1304" s="46"/>
      <c r="E1304" s="460" t="s">
        <v>6851</v>
      </c>
      <c r="F1304" s="464" t="s">
        <v>659</v>
      </c>
      <c r="G1304" s="464" t="s">
        <v>1610</v>
      </c>
      <c r="H1304" s="455"/>
      <c r="I1304" s="471">
        <v>1</v>
      </c>
    </row>
    <row r="1305" spans="1:9" ht="48" x14ac:dyDescent="0.2">
      <c r="A1305" s="522">
        <v>1299</v>
      </c>
      <c r="B1305" s="455" t="s">
        <v>6852</v>
      </c>
      <c r="C1305" s="460" t="s">
        <v>6853</v>
      </c>
      <c r="D1305" s="464">
        <v>2015</v>
      </c>
      <c r="E1305" s="460" t="s">
        <v>6854</v>
      </c>
      <c r="F1305" s="464" t="s">
        <v>4175</v>
      </c>
      <c r="G1305" s="474" t="s">
        <v>1610</v>
      </c>
      <c r="H1305" s="429"/>
      <c r="I1305" s="471">
        <v>1</v>
      </c>
    </row>
    <row r="1306" spans="1:9" ht="24" x14ac:dyDescent="0.2">
      <c r="A1306" s="522">
        <v>1300</v>
      </c>
      <c r="B1306" s="455" t="s">
        <v>6855</v>
      </c>
      <c r="C1306" s="460" t="s">
        <v>6856</v>
      </c>
      <c r="D1306" s="464">
        <v>2015</v>
      </c>
      <c r="E1306" s="460" t="s">
        <v>6857</v>
      </c>
      <c r="F1306" s="464" t="s">
        <v>2346</v>
      </c>
      <c r="G1306" s="464" t="s">
        <v>1610</v>
      </c>
      <c r="H1306" s="455"/>
      <c r="I1306" s="471">
        <v>1</v>
      </c>
    </row>
    <row r="1307" spans="1:9" ht="24" x14ac:dyDescent="0.2">
      <c r="A1307" s="522">
        <v>1301</v>
      </c>
      <c r="B1307" s="455" t="s">
        <v>6858</v>
      </c>
      <c r="C1307" s="460" t="s">
        <v>6859</v>
      </c>
      <c r="D1307" s="464">
        <v>2015</v>
      </c>
      <c r="E1307" s="460" t="s">
        <v>6860</v>
      </c>
      <c r="F1307" s="464" t="s">
        <v>962</v>
      </c>
      <c r="G1307" s="474" t="s">
        <v>797</v>
      </c>
      <c r="H1307" s="429"/>
      <c r="I1307" s="471">
        <v>1</v>
      </c>
    </row>
    <row r="1308" spans="1:9" ht="48" x14ac:dyDescent="0.2">
      <c r="A1308" s="522">
        <v>1302</v>
      </c>
      <c r="B1308" s="462" t="s">
        <v>6861</v>
      </c>
      <c r="C1308" s="460" t="s">
        <v>6862</v>
      </c>
      <c r="D1308" s="50" t="s">
        <v>6863</v>
      </c>
      <c r="E1308" s="460" t="s">
        <v>6864</v>
      </c>
      <c r="F1308" s="464" t="s">
        <v>4175</v>
      </c>
      <c r="G1308" s="464" t="s">
        <v>1610</v>
      </c>
      <c r="H1308" s="455"/>
      <c r="I1308" s="471">
        <v>1</v>
      </c>
    </row>
    <row r="1309" spans="1:9" ht="48" x14ac:dyDescent="0.2">
      <c r="A1309" s="522">
        <v>1303</v>
      </c>
      <c r="B1309" s="462" t="s">
        <v>6865</v>
      </c>
      <c r="C1309" s="460" t="s">
        <v>6866</v>
      </c>
      <c r="D1309" s="50" t="s">
        <v>6867</v>
      </c>
      <c r="E1309" s="460" t="s">
        <v>6868</v>
      </c>
      <c r="F1309" s="464" t="s">
        <v>2352</v>
      </c>
      <c r="G1309" s="464" t="s">
        <v>1610</v>
      </c>
      <c r="H1309" s="429"/>
      <c r="I1309" s="471">
        <v>1</v>
      </c>
    </row>
    <row r="1310" spans="1:9" ht="36" x14ac:dyDescent="0.2">
      <c r="A1310" s="522">
        <v>1304</v>
      </c>
      <c r="B1310" s="462" t="s">
        <v>6869</v>
      </c>
      <c r="C1310" s="460" t="s">
        <v>6870</v>
      </c>
      <c r="D1310" s="50" t="s">
        <v>6871</v>
      </c>
      <c r="E1310" s="460" t="s">
        <v>6872</v>
      </c>
      <c r="F1310" s="464" t="s">
        <v>2352</v>
      </c>
      <c r="G1310" s="464" t="s">
        <v>1610</v>
      </c>
      <c r="H1310" s="429"/>
      <c r="I1310" s="471">
        <v>1</v>
      </c>
    </row>
    <row r="1311" spans="1:9" ht="24" x14ac:dyDescent="0.2">
      <c r="A1311" s="522">
        <v>1305</v>
      </c>
      <c r="B1311" s="462" t="s">
        <v>6873</v>
      </c>
      <c r="C1311" s="460" t="s">
        <v>6874</v>
      </c>
      <c r="D1311" s="50" t="s">
        <v>6875</v>
      </c>
      <c r="E1311" s="460" t="s">
        <v>6876</v>
      </c>
      <c r="F1311" s="464" t="s">
        <v>2352</v>
      </c>
      <c r="G1311" s="464" t="s">
        <v>1610</v>
      </c>
      <c r="H1311" s="429"/>
      <c r="I1311" s="471">
        <v>1</v>
      </c>
    </row>
    <row r="1312" spans="1:9" ht="36" x14ac:dyDescent="0.2">
      <c r="A1312" s="522">
        <v>1306</v>
      </c>
      <c r="B1312" s="462" t="s">
        <v>6877</v>
      </c>
      <c r="C1312" s="460" t="s">
        <v>6878</v>
      </c>
      <c r="D1312" s="50" t="s">
        <v>6879</v>
      </c>
      <c r="E1312" s="460" t="s">
        <v>6880</v>
      </c>
      <c r="F1312" s="464" t="s">
        <v>2352</v>
      </c>
      <c r="G1312" s="464" t="s">
        <v>1610</v>
      </c>
      <c r="H1312" s="429"/>
      <c r="I1312" s="471">
        <v>1</v>
      </c>
    </row>
    <row r="1313" spans="1:9" ht="36" x14ac:dyDescent="0.2">
      <c r="A1313" s="522">
        <v>1307</v>
      </c>
      <c r="B1313" s="462" t="s">
        <v>6881</v>
      </c>
      <c r="C1313" s="460" t="s">
        <v>6882</v>
      </c>
      <c r="D1313" s="50" t="s">
        <v>6883</v>
      </c>
      <c r="E1313" s="460" t="s">
        <v>6884</v>
      </c>
      <c r="F1313" s="464" t="s">
        <v>541</v>
      </c>
      <c r="G1313" s="474" t="s">
        <v>797</v>
      </c>
      <c r="H1313" s="429"/>
      <c r="I1313" s="471">
        <v>1</v>
      </c>
    </row>
    <row r="1314" spans="1:9" ht="24" x14ac:dyDescent="0.2">
      <c r="A1314" s="522">
        <v>1308</v>
      </c>
      <c r="B1314" s="462" t="s">
        <v>6885</v>
      </c>
      <c r="C1314" s="460" t="s">
        <v>6886</v>
      </c>
      <c r="D1314" s="50" t="s">
        <v>6883</v>
      </c>
      <c r="E1314" s="460" t="s">
        <v>6887</v>
      </c>
      <c r="F1314" s="464" t="s">
        <v>659</v>
      </c>
      <c r="G1314" s="474" t="s">
        <v>1610</v>
      </c>
      <c r="H1314" s="429"/>
      <c r="I1314" s="471">
        <v>1</v>
      </c>
    </row>
    <row r="1315" spans="1:9" ht="72" customHeight="1" x14ac:dyDescent="0.2">
      <c r="A1315" s="522">
        <v>1309</v>
      </c>
      <c r="B1315" s="462" t="s">
        <v>6885</v>
      </c>
      <c r="C1315" s="460" t="s">
        <v>6888</v>
      </c>
      <c r="D1315" s="50" t="s">
        <v>6883</v>
      </c>
      <c r="E1315" s="460" t="s">
        <v>6860</v>
      </c>
      <c r="F1315" s="464" t="s">
        <v>2321</v>
      </c>
      <c r="G1315" s="474" t="s">
        <v>1610</v>
      </c>
      <c r="H1315" s="429"/>
      <c r="I1315" s="471">
        <v>1</v>
      </c>
    </row>
    <row r="1316" spans="1:9" ht="192" x14ac:dyDescent="0.2">
      <c r="A1316" s="522">
        <v>1310</v>
      </c>
      <c r="B1316" s="462" t="s">
        <v>6889</v>
      </c>
      <c r="C1316" s="460" t="s">
        <v>6890</v>
      </c>
      <c r="D1316" s="50" t="s">
        <v>6883</v>
      </c>
      <c r="E1316" s="460" t="s">
        <v>6891</v>
      </c>
      <c r="F1316" s="464" t="s">
        <v>2321</v>
      </c>
      <c r="G1316" s="474" t="s">
        <v>1610</v>
      </c>
      <c r="H1316" s="429"/>
      <c r="I1316" s="471">
        <v>8</v>
      </c>
    </row>
    <row r="1317" spans="1:9" ht="48" x14ac:dyDescent="0.2">
      <c r="A1317" s="522">
        <v>1311</v>
      </c>
      <c r="B1317" s="462" t="s">
        <v>6892</v>
      </c>
      <c r="C1317" s="460" t="s">
        <v>6893</v>
      </c>
      <c r="D1317" s="50" t="s">
        <v>6883</v>
      </c>
      <c r="E1317" s="460" t="s">
        <v>6894</v>
      </c>
      <c r="F1317" s="464" t="s">
        <v>2342</v>
      </c>
      <c r="G1317" s="474" t="s">
        <v>1610</v>
      </c>
      <c r="H1317" s="429"/>
      <c r="I1317" s="471">
        <v>1</v>
      </c>
    </row>
    <row r="1318" spans="1:9" ht="36" x14ac:dyDescent="0.2">
      <c r="A1318" s="522">
        <v>1312</v>
      </c>
      <c r="B1318" s="462" t="s">
        <v>6895</v>
      </c>
      <c r="C1318" s="460" t="s">
        <v>6896</v>
      </c>
      <c r="D1318" s="50" t="s">
        <v>6883</v>
      </c>
      <c r="E1318" s="460" t="s">
        <v>6897</v>
      </c>
      <c r="F1318" s="464" t="s">
        <v>2342</v>
      </c>
      <c r="G1318" s="474" t="s">
        <v>1610</v>
      </c>
      <c r="H1318" s="429"/>
      <c r="I1318" s="471">
        <v>1</v>
      </c>
    </row>
    <row r="1319" spans="1:9" ht="60" x14ac:dyDescent="0.2">
      <c r="A1319" s="522">
        <v>1313</v>
      </c>
      <c r="B1319" s="462" t="s">
        <v>6898</v>
      </c>
      <c r="C1319" s="460" t="s">
        <v>6862</v>
      </c>
      <c r="D1319" s="50"/>
      <c r="E1319" s="460" t="s">
        <v>6899</v>
      </c>
      <c r="F1319" s="464" t="s">
        <v>3688</v>
      </c>
      <c r="G1319" s="464" t="s">
        <v>1610</v>
      </c>
      <c r="H1319" s="455"/>
      <c r="I1319" s="471">
        <v>1</v>
      </c>
    </row>
    <row r="1320" spans="1:9" ht="36" x14ac:dyDescent="0.2">
      <c r="A1320" s="522">
        <v>1314</v>
      </c>
      <c r="B1320" s="462" t="s">
        <v>6900</v>
      </c>
      <c r="C1320" s="460" t="s">
        <v>6901</v>
      </c>
      <c r="D1320" s="50" t="s">
        <v>5529</v>
      </c>
      <c r="E1320" s="460" t="s">
        <v>6902</v>
      </c>
      <c r="F1320" s="464" t="s">
        <v>3559</v>
      </c>
      <c r="G1320" s="474" t="s">
        <v>1610</v>
      </c>
      <c r="H1320" s="429"/>
      <c r="I1320" s="471">
        <v>1</v>
      </c>
    </row>
    <row r="1321" spans="1:9" ht="36" x14ac:dyDescent="0.2">
      <c r="A1321" s="522">
        <v>1315</v>
      </c>
      <c r="B1321" s="462" t="s">
        <v>6903</v>
      </c>
      <c r="C1321" s="460" t="s">
        <v>6904</v>
      </c>
      <c r="D1321" s="50" t="s">
        <v>5529</v>
      </c>
      <c r="E1321" s="460" t="s">
        <v>6905</v>
      </c>
      <c r="F1321" s="464" t="s">
        <v>3559</v>
      </c>
      <c r="G1321" s="474" t="s">
        <v>1610</v>
      </c>
      <c r="H1321" s="429"/>
      <c r="I1321" s="471">
        <v>1</v>
      </c>
    </row>
    <row r="1322" spans="1:9" ht="36" x14ac:dyDescent="0.2">
      <c r="A1322" s="522">
        <v>1316</v>
      </c>
      <c r="B1322" s="462" t="s">
        <v>6906</v>
      </c>
      <c r="C1322" s="460" t="s">
        <v>6907</v>
      </c>
      <c r="D1322" s="50" t="s">
        <v>5529</v>
      </c>
      <c r="E1322" s="460" t="s">
        <v>6908</v>
      </c>
      <c r="F1322" s="464" t="s">
        <v>3559</v>
      </c>
      <c r="G1322" s="474" t="s">
        <v>1610</v>
      </c>
      <c r="H1322" s="429"/>
      <c r="I1322" s="471">
        <v>1</v>
      </c>
    </row>
    <row r="1323" spans="1:9" ht="36" x14ac:dyDescent="0.2">
      <c r="A1323" s="522">
        <v>1317</v>
      </c>
      <c r="B1323" s="462" t="s">
        <v>6909</v>
      </c>
      <c r="C1323" s="460" t="s">
        <v>4871</v>
      </c>
      <c r="D1323" s="50" t="s">
        <v>5529</v>
      </c>
      <c r="E1323" s="460" t="s">
        <v>6910</v>
      </c>
      <c r="F1323" s="464" t="s">
        <v>3559</v>
      </c>
      <c r="G1323" s="474" t="s">
        <v>1610</v>
      </c>
      <c r="H1323" s="429"/>
      <c r="I1323" s="471">
        <v>1</v>
      </c>
    </row>
    <row r="1324" spans="1:9" ht="228" x14ac:dyDescent="0.2">
      <c r="A1324" s="522">
        <v>1318</v>
      </c>
      <c r="B1324" s="455" t="s">
        <v>6911</v>
      </c>
      <c r="C1324" s="460" t="s">
        <v>6844</v>
      </c>
      <c r="D1324" s="455">
        <v>2015</v>
      </c>
      <c r="E1324" s="460" t="s">
        <v>6912</v>
      </c>
      <c r="F1324" s="464"/>
      <c r="G1324" s="464" t="s">
        <v>1057</v>
      </c>
      <c r="H1324" s="455" t="s">
        <v>1456</v>
      </c>
      <c r="I1324" s="471">
        <v>1</v>
      </c>
    </row>
    <row r="1325" spans="1:9" ht="24" x14ac:dyDescent="0.2">
      <c r="A1325" s="522">
        <v>1319</v>
      </c>
      <c r="B1325" s="462" t="s">
        <v>6913</v>
      </c>
      <c r="C1325" s="460" t="s">
        <v>6914</v>
      </c>
      <c r="D1325" s="50" t="s">
        <v>6883</v>
      </c>
      <c r="E1325" s="460" t="s">
        <v>6915</v>
      </c>
      <c r="F1325" s="464" t="s">
        <v>740</v>
      </c>
      <c r="G1325" s="464" t="s">
        <v>1610</v>
      </c>
      <c r="H1325" s="455"/>
      <c r="I1325" s="471">
        <v>1</v>
      </c>
    </row>
    <row r="1326" spans="1:9" ht="36" x14ac:dyDescent="0.2">
      <c r="A1326" s="522">
        <v>1320</v>
      </c>
      <c r="B1326" s="462" t="s">
        <v>6916</v>
      </c>
      <c r="C1326" s="460" t="s">
        <v>6917</v>
      </c>
      <c r="D1326" s="50" t="s">
        <v>6883</v>
      </c>
      <c r="E1326" s="460" t="s">
        <v>6860</v>
      </c>
      <c r="F1326" s="464" t="s">
        <v>962</v>
      </c>
      <c r="G1326" s="464" t="s">
        <v>797</v>
      </c>
      <c r="H1326" s="455"/>
      <c r="I1326" s="471">
        <v>2</v>
      </c>
    </row>
    <row r="1327" spans="1:9" ht="24" x14ac:dyDescent="0.2">
      <c r="A1327" s="522">
        <v>1321</v>
      </c>
      <c r="B1327" s="462" t="s">
        <v>6918</v>
      </c>
      <c r="C1327" s="460" t="s">
        <v>6919</v>
      </c>
      <c r="D1327" s="50" t="s">
        <v>6883</v>
      </c>
      <c r="E1327" s="460" t="s">
        <v>6920</v>
      </c>
      <c r="F1327" s="464" t="s">
        <v>2937</v>
      </c>
      <c r="G1327" s="464" t="s">
        <v>1610</v>
      </c>
      <c r="H1327" s="455"/>
      <c r="I1327" s="471">
        <v>1</v>
      </c>
    </row>
    <row r="1328" spans="1:9" ht="60" x14ac:dyDescent="0.2">
      <c r="A1328" s="522">
        <v>1322</v>
      </c>
      <c r="B1328" s="462" t="s">
        <v>6921</v>
      </c>
      <c r="C1328" s="460" t="s">
        <v>6862</v>
      </c>
      <c r="D1328" s="50" t="s">
        <v>6883</v>
      </c>
      <c r="E1328" s="460" t="s">
        <v>6922</v>
      </c>
      <c r="F1328" s="464" t="s">
        <v>3688</v>
      </c>
      <c r="G1328" s="464" t="s">
        <v>1610</v>
      </c>
      <c r="H1328" s="455"/>
      <c r="I1328" s="471">
        <v>1</v>
      </c>
    </row>
    <row r="1329" spans="1:9" ht="48" x14ac:dyDescent="0.2">
      <c r="A1329" s="522">
        <v>1323</v>
      </c>
      <c r="B1329" s="462" t="s">
        <v>6923</v>
      </c>
      <c r="C1329" s="460" t="s">
        <v>6924</v>
      </c>
      <c r="D1329" s="50" t="s">
        <v>6883</v>
      </c>
      <c r="E1329" s="460" t="s">
        <v>6925</v>
      </c>
      <c r="F1329" s="464" t="s">
        <v>4175</v>
      </c>
      <c r="G1329" s="464" t="s">
        <v>1610</v>
      </c>
      <c r="H1329" s="455"/>
      <c r="I1329" s="471">
        <v>1</v>
      </c>
    </row>
    <row r="1330" spans="1:9" ht="48" x14ac:dyDescent="0.2">
      <c r="A1330" s="522">
        <v>1324</v>
      </c>
      <c r="B1330" s="462" t="s">
        <v>6926</v>
      </c>
      <c r="C1330" s="460" t="s">
        <v>6927</v>
      </c>
      <c r="D1330" s="50" t="s">
        <v>6883</v>
      </c>
      <c r="E1330" s="460" t="s">
        <v>6928</v>
      </c>
      <c r="F1330" s="464" t="s">
        <v>4175</v>
      </c>
      <c r="G1330" s="464" t="s">
        <v>1610</v>
      </c>
      <c r="H1330" s="455"/>
      <c r="I1330" s="471">
        <v>1</v>
      </c>
    </row>
    <row r="1331" spans="1:9" ht="108" x14ac:dyDescent="0.2">
      <c r="A1331" s="522">
        <v>1325</v>
      </c>
      <c r="B1331" s="462" t="s">
        <v>6929</v>
      </c>
      <c r="C1331" s="460" t="s">
        <v>6930</v>
      </c>
      <c r="D1331" s="50" t="s">
        <v>6883</v>
      </c>
      <c r="E1331" s="460" t="s">
        <v>6931</v>
      </c>
      <c r="F1331" s="464" t="s">
        <v>740</v>
      </c>
      <c r="G1331" s="464" t="s">
        <v>1610</v>
      </c>
      <c r="H1331" s="455"/>
      <c r="I1331" s="471">
        <v>6</v>
      </c>
    </row>
    <row r="1332" spans="1:9" ht="108" x14ac:dyDescent="0.2">
      <c r="A1332" s="522">
        <v>1326</v>
      </c>
      <c r="B1332" s="462" t="s">
        <v>6932</v>
      </c>
      <c r="C1332" s="460" t="s">
        <v>6933</v>
      </c>
      <c r="D1332" s="50" t="s">
        <v>6883</v>
      </c>
      <c r="E1332" s="460" t="s">
        <v>6934</v>
      </c>
      <c r="F1332" s="464" t="s">
        <v>740</v>
      </c>
      <c r="G1332" s="464" t="s">
        <v>1610</v>
      </c>
      <c r="H1332" s="455"/>
      <c r="I1332" s="471">
        <v>1</v>
      </c>
    </row>
    <row r="1333" spans="1:9" ht="24" x14ac:dyDescent="0.2">
      <c r="A1333" s="522">
        <v>1327</v>
      </c>
      <c r="B1333" s="462" t="s">
        <v>6935</v>
      </c>
      <c r="C1333" s="467" t="s">
        <v>6936</v>
      </c>
      <c r="D1333" s="50" t="s">
        <v>6883</v>
      </c>
      <c r="E1333" s="460" t="s">
        <v>6937</v>
      </c>
      <c r="F1333" s="464" t="s">
        <v>740</v>
      </c>
      <c r="G1333" s="464" t="s">
        <v>1610</v>
      </c>
      <c r="H1333" s="455"/>
      <c r="I1333" s="471">
        <v>1</v>
      </c>
    </row>
    <row r="1334" spans="1:9" ht="36" x14ac:dyDescent="0.2">
      <c r="A1334" s="522">
        <v>1328</v>
      </c>
      <c r="B1334" s="462" t="s">
        <v>6938</v>
      </c>
      <c r="C1334" s="460" t="s">
        <v>6939</v>
      </c>
      <c r="D1334" s="50" t="s">
        <v>6883</v>
      </c>
      <c r="E1334" s="460" t="s">
        <v>6940</v>
      </c>
      <c r="F1334" s="464" t="s">
        <v>740</v>
      </c>
      <c r="G1334" s="464" t="s">
        <v>1610</v>
      </c>
      <c r="H1334" s="455"/>
      <c r="I1334" s="471">
        <v>1</v>
      </c>
    </row>
    <row r="1335" spans="1:9" ht="24" x14ac:dyDescent="0.2">
      <c r="A1335" s="522">
        <v>1329</v>
      </c>
      <c r="B1335" s="462" t="s">
        <v>6941</v>
      </c>
      <c r="C1335" s="460" t="s">
        <v>6942</v>
      </c>
      <c r="D1335" s="50" t="s">
        <v>6883</v>
      </c>
      <c r="E1335" s="460" t="s">
        <v>6943</v>
      </c>
      <c r="F1335" s="464" t="s">
        <v>740</v>
      </c>
      <c r="G1335" s="464" t="s">
        <v>1610</v>
      </c>
      <c r="H1335" s="455"/>
      <c r="I1335" s="471">
        <v>1</v>
      </c>
    </row>
    <row r="1336" spans="1:9" ht="36" x14ac:dyDescent="0.2">
      <c r="A1336" s="522">
        <v>1330</v>
      </c>
      <c r="B1336" s="462" t="s">
        <v>6944</v>
      </c>
      <c r="C1336" s="460" t="s">
        <v>6945</v>
      </c>
      <c r="D1336" s="50" t="s">
        <v>6883</v>
      </c>
      <c r="E1336" s="460"/>
      <c r="F1336" s="464" t="s">
        <v>962</v>
      </c>
      <c r="G1336" s="464" t="s">
        <v>797</v>
      </c>
      <c r="H1336" s="455"/>
      <c r="I1336" s="471">
        <v>1</v>
      </c>
    </row>
    <row r="1337" spans="1:9" ht="144" x14ac:dyDescent="0.2">
      <c r="A1337" s="522">
        <v>1331</v>
      </c>
      <c r="B1337" s="462" t="s">
        <v>6946</v>
      </c>
      <c r="C1337" s="460" t="s">
        <v>6947</v>
      </c>
      <c r="D1337" s="50" t="s">
        <v>6883</v>
      </c>
      <c r="E1337" s="460" t="s">
        <v>6948</v>
      </c>
      <c r="F1337" s="464" t="s">
        <v>2336</v>
      </c>
      <c r="G1337" s="464" t="s">
        <v>1610</v>
      </c>
      <c r="H1337" s="455"/>
      <c r="I1337" s="471">
        <v>1</v>
      </c>
    </row>
    <row r="1338" spans="1:9" ht="24" x14ac:dyDescent="0.2">
      <c r="A1338" s="522">
        <v>1332</v>
      </c>
      <c r="B1338" s="462" t="s">
        <v>6949</v>
      </c>
      <c r="C1338" s="460" t="s">
        <v>6950</v>
      </c>
      <c r="D1338" s="50" t="s">
        <v>6883</v>
      </c>
      <c r="E1338" s="460" t="s">
        <v>6951</v>
      </c>
      <c r="F1338" s="464" t="s">
        <v>2336</v>
      </c>
      <c r="G1338" s="464" t="s">
        <v>1610</v>
      </c>
      <c r="H1338" s="455"/>
      <c r="I1338" s="471">
        <v>1</v>
      </c>
    </row>
    <row r="1339" spans="1:9" ht="24" x14ac:dyDescent="0.2">
      <c r="A1339" s="522">
        <v>1333</v>
      </c>
      <c r="B1339" s="462" t="s">
        <v>6952</v>
      </c>
      <c r="C1339" s="460" t="s">
        <v>6953</v>
      </c>
      <c r="D1339" s="50" t="s">
        <v>6883</v>
      </c>
      <c r="E1339" s="460" t="s">
        <v>6954</v>
      </c>
      <c r="F1339" s="464" t="s">
        <v>962</v>
      </c>
      <c r="G1339" s="464" t="s">
        <v>797</v>
      </c>
      <c r="H1339" s="429"/>
      <c r="I1339" s="471">
        <v>1</v>
      </c>
    </row>
    <row r="1340" spans="1:9" ht="24" x14ac:dyDescent="0.2">
      <c r="A1340" s="522">
        <v>1334</v>
      </c>
      <c r="B1340" s="462" t="s">
        <v>6955</v>
      </c>
      <c r="C1340" s="460" t="s">
        <v>6956</v>
      </c>
      <c r="D1340" s="50" t="s">
        <v>250</v>
      </c>
      <c r="E1340" s="460" t="s">
        <v>6957</v>
      </c>
      <c r="F1340" s="464" t="s">
        <v>962</v>
      </c>
      <c r="G1340" s="464" t="s">
        <v>797</v>
      </c>
      <c r="H1340" s="455"/>
      <c r="I1340" s="471">
        <v>1</v>
      </c>
    </row>
    <row r="1341" spans="1:9" ht="24" x14ac:dyDescent="0.2">
      <c r="A1341" s="522">
        <v>1335</v>
      </c>
      <c r="B1341" s="462" t="s">
        <v>6958</v>
      </c>
      <c r="C1341" s="460" t="s">
        <v>6956</v>
      </c>
      <c r="D1341" s="50" t="s">
        <v>3424</v>
      </c>
      <c r="E1341" s="460" t="s">
        <v>6959</v>
      </c>
      <c r="F1341" s="464" t="s">
        <v>962</v>
      </c>
      <c r="G1341" s="464" t="s">
        <v>797</v>
      </c>
      <c r="H1341" s="455"/>
      <c r="I1341" s="471">
        <v>1</v>
      </c>
    </row>
    <row r="1342" spans="1:9" ht="24" x14ac:dyDescent="0.2">
      <c r="A1342" s="522">
        <v>1336</v>
      </c>
      <c r="B1342" s="462" t="s">
        <v>6960</v>
      </c>
      <c r="C1342" s="460" t="s">
        <v>6961</v>
      </c>
      <c r="D1342" s="50" t="s">
        <v>6962</v>
      </c>
      <c r="E1342" s="460" t="s">
        <v>6963</v>
      </c>
      <c r="F1342" s="464" t="s">
        <v>962</v>
      </c>
      <c r="G1342" s="464" t="s">
        <v>797</v>
      </c>
      <c r="H1342" s="429"/>
      <c r="I1342" s="471">
        <v>1</v>
      </c>
    </row>
    <row r="1343" spans="1:9" ht="48" x14ac:dyDescent="0.2">
      <c r="A1343" s="522">
        <v>1337</v>
      </c>
      <c r="B1343" s="462" t="s">
        <v>6964</v>
      </c>
      <c r="C1343" s="460" t="s">
        <v>6965</v>
      </c>
      <c r="D1343" s="50" t="s">
        <v>6883</v>
      </c>
      <c r="E1343" s="460" t="s">
        <v>6966</v>
      </c>
      <c r="F1343" s="464" t="s">
        <v>4175</v>
      </c>
      <c r="G1343" s="474" t="s">
        <v>1610</v>
      </c>
      <c r="H1343" s="455"/>
      <c r="I1343" s="471">
        <v>1</v>
      </c>
    </row>
    <row r="1344" spans="1:9" ht="24" x14ac:dyDescent="0.2">
      <c r="A1344" s="522">
        <v>1338</v>
      </c>
      <c r="B1344" s="462" t="s">
        <v>6967</v>
      </c>
      <c r="C1344" s="460" t="s">
        <v>4703</v>
      </c>
      <c r="D1344" s="50" t="s">
        <v>3409</v>
      </c>
      <c r="E1344" s="460"/>
      <c r="F1344" s="464" t="s">
        <v>740</v>
      </c>
      <c r="G1344" s="464" t="s">
        <v>1610</v>
      </c>
      <c r="H1344" s="455"/>
      <c r="I1344" s="471">
        <v>1</v>
      </c>
    </row>
    <row r="1345" spans="1:9" ht="24" x14ac:dyDescent="0.2">
      <c r="A1345" s="522">
        <v>1339</v>
      </c>
      <c r="B1345" s="462" t="s">
        <v>6968</v>
      </c>
      <c r="C1345" s="460" t="s">
        <v>6969</v>
      </c>
      <c r="D1345" s="50" t="s">
        <v>6883</v>
      </c>
      <c r="E1345" s="460" t="s">
        <v>6970</v>
      </c>
      <c r="F1345" s="464" t="s">
        <v>2338</v>
      </c>
      <c r="G1345" s="464" t="s">
        <v>1610</v>
      </c>
      <c r="H1345" s="455"/>
      <c r="I1345" s="471">
        <v>1</v>
      </c>
    </row>
    <row r="1346" spans="1:9" ht="24" x14ac:dyDescent="0.2">
      <c r="A1346" s="522">
        <v>1340</v>
      </c>
      <c r="B1346" s="462" t="s">
        <v>6971</v>
      </c>
      <c r="C1346" s="460" t="s">
        <v>6972</v>
      </c>
      <c r="D1346" s="50" t="s">
        <v>3448</v>
      </c>
      <c r="E1346" s="460" t="s">
        <v>6973</v>
      </c>
      <c r="F1346" s="464" t="s">
        <v>740</v>
      </c>
      <c r="G1346" s="464" t="s">
        <v>1610</v>
      </c>
      <c r="H1346" s="455"/>
      <c r="I1346" s="471">
        <v>1</v>
      </c>
    </row>
    <row r="1347" spans="1:9" ht="24" x14ac:dyDescent="0.2">
      <c r="A1347" s="522">
        <v>1341</v>
      </c>
      <c r="B1347" s="462" t="s">
        <v>6974</v>
      </c>
      <c r="C1347" s="460" t="s">
        <v>6602</v>
      </c>
      <c r="D1347" s="50" t="s">
        <v>3448</v>
      </c>
      <c r="E1347" s="460" t="s">
        <v>6603</v>
      </c>
      <c r="F1347" s="464" t="s">
        <v>740</v>
      </c>
      <c r="G1347" s="464" t="s">
        <v>1610</v>
      </c>
      <c r="H1347" s="455"/>
      <c r="I1347" s="471">
        <v>1</v>
      </c>
    </row>
    <row r="1348" spans="1:9" ht="24" x14ac:dyDescent="0.2">
      <c r="A1348" s="522">
        <v>1342</v>
      </c>
      <c r="B1348" s="462" t="s">
        <v>6975</v>
      </c>
      <c r="C1348" s="460" t="s">
        <v>6976</v>
      </c>
      <c r="D1348" s="50" t="s">
        <v>6977</v>
      </c>
      <c r="E1348" s="460" t="s">
        <v>5472</v>
      </c>
      <c r="F1348" s="464" t="s">
        <v>1433</v>
      </c>
      <c r="G1348" s="464" t="s">
        <v>1610</v>
      </c>
      <c r="H1348" s="455"/>
      <c r="I1348" s="471">
        <v>1</v>
      </c>
    </row>
    <row r="1349" spans="1:9" ht="36" x14ac:dyDescent="0.2">
      <c r="A1349" s="522">
        <v>1343</v>
      </c>
      <c r="B1349" s="462" t="s">
        <v>6978</v>
      </c>
      <c r="C1349" s="460" t="s">
        <v>6979</v>
      </c>
      <c r="D1349" s="50" t="s">
        <v>6977</v>
      </c>
      <c r="E1349" s="460" t="s">
        <v>6860</v>
      </c>
      <c r="F1349" s="464" t="s">
        <v>962</v>
      </c>
      <c r="G1349" s="464" t="s">
        <v>797</v>
      </c>
      <c r="H1349" s="455"/>
      <c r="I1349" s="471">
        <v>2</v>
      </c>
    </row>
    <row r="1350" spans="1:9" ht="36" x14ac:dyDescent="0.2">
      <c r="A1350" s="522">
        <v>1344</v>
      </c>
      <c r="B1350" s="462" t="s">
        <v>6980</v>
      </c>
      <c r="C1350" s="460" t="s">
        <v>6981</v>
      </c>
      <c r="D1350" s="50" t="s">
        <v>6977</v>
      </c>
      <c r="E1350" s="460"/>
      <c r="F1350" s="464" t="s">
        <v>962</v>
      </c>
      <c r="G1350" s="464" t="s">
        <v>797</v>
      </c>
      <c r="H1350" s="455"/>
      <c r="I1350" s="471">
        <v>2</v>
      </c>
    </row>
    <row r="1351" spans="1:9" s="530" customFormat="1" ht="48" x14ac:dyDescent="0.2">
      <c r="A1351" s="522">
        <v>1345</v>
      </c>
      <c r="B1351" s="523" t="s">
        <v>6982</v>
      </c>
      <c r="C1351" s="527" t="s">
        <v>6983</v>
      </c>
      <c r="D1351" s="526" t="s">
        <v>6977</v>
      </c>
      <c r="E1351" s="527" t="s">
        <v>6984</v>
      </c>
      <c r="F1351" s="528" t="s">
        <v>4175</v>
      </c>
      <c r="G1351" s="528" t="s">
        <v>1610</v>
      </c>
      <c r="H1351" s="524"/>
      <c r="I1351" s="529">
        <v>1</v>
      </c>
    </row>
    <row r="1352" spans="1:9" s="530" customFormat="1" ht="72" x14ac:dyDescent="0.2">
      <c r="A1352" s="522">
        <v>1346</v>
      </c>
      <c r="B1352" s="523" t="s">
        <v>6985</v>
      </c>
      <c r="C1352" s="527" t="s">
        <v>5285</v>
      </c>
      <c r="D1352" s="526" t="s">
        <v>4651</v>
      </c>
      <c r="E1352" s="527" t="s">
        <v>6986</v>
      </c>
      <c r="F1352" s="464" t="s">
        <v>2321</v>
      </c>
      <c r="G1352" s="528" t="s">
        <v>1610</v>
      </c>
      <c r="H1352" s="565"/>
      <c r="I1352" s="529">
        <v>1</v>
      </c>
    </row>
    <row r="1353" spans="1:9" s="530" customFormat="1" ht="120" x14ac:dyDescent="0.2">
      <c r="A1353" s="522">
        <v>1347</v>
      </c>
      <c r="B1353" s="523" t="s">
        <v>6987</v>
      </c>
      <c r="C1353" s="527" t="s">
        <v>6988</v>
      </c>
      <c r="D1353" s="526" t="s">
        <v>4651</v>
      </c>
      <c r="E1353" s="527" t="s">
        <v>6989</v>
      </c>
      <c r="F1353" s="464" t="s">
        <v>2321</v>
      </c>
      <c r="G1353" s="528" t="s">
        <v>1610</v>
      </c>
      <c r="H1353" s="565"/>
      <c r="I1353" s="529">
        <v>4</v>
      </c>
    </row>
    <row r="1354" spans="1:9" s="530" customFormat="1" ht="120" x14ac:dyDescent="0.2">
      <c r="A1354" s="522">
        <v>1348</v>
      </c>
      <c r="B1354" s="523" t="s">
        <v>6987</v>
      </c>
      <c r="C1354" s="527" t="s">
        <v>6988</v>
      </c>
      <c r="D1354" s="526" t="s">
        <v>4651</v>
      </c>
      <c r="E1354" s="527" t="s">
        <v>6989</v>
      </c>
      <c r="F1354" s="464" t="s">
        <v>2352</v>
      </c>
      <c r="G1354" s="528" t="s">
        <v>1610</v>
      </c>
      <c r="H1354" s="565"/>
      <c r="I1354" s="529">
        <v>2</v>
      </c>
    </row>
    <row r="1355" spans="1:9" s="530" customFormat="1" ht="48" x14ac:dyDescent="0.2">
      <c r="A1355" s="522">
        <v>1349</v>
      </c>
      <c r="B1355" s="523" t="s">
        <v>6990</v>
      </c>
      <c r="C1355" s="527" t="s">
        <v>6991</v>
      </c>
      <c r="D1355" s="526" t="s">
        <v>4651</v>
      </c>
      <c r="E1355" s="527"/>
      <c r="F1355" s="464" t="s">
        <v>1433</v>
      </c>
      <c r="G1355" s="528" t="s">
        <v>1610</v>
      </c>
      <c r="H1355" s="524"/>
      <c r="I1355" s="529">
        <v>1</v>
      </c>
    </row>
    <row r="1356" spans="1:9" s="530" customFormat="1" ht="36" x14ac:dyDescent="0.2">
      <c r="A1356" s="522">
        <v>1350</v>
      </c>
      <c r="B1356" s="523" t="s">
        <v>6992</v>
      </c>
      <c r="C1356" s="527" t="s">
        <v>6993</v>
      </c>
      <c r="D1356" s="526" t="s">
        <v>6977</v>
      </c>
      <c r="E1356" s="527" t="s">
        <v>6994</v>
      </c>
      <c r="F1356" s="464" t="s">
        <v>4161</v>
      </c>
      <c r="G1356" s="528" t="s">
        <v>1610</v>
      </c>
      <c r="H1356" s="524"/>
      <c r="I1356" s="529">
        <v>1</v>
      </c>
    </row>
    <row r="1357" spans="1:9" s="530" customFormat="1" ht="24" x14ac:dyDescent="0.2">
      <c r="A1357" s="522">
        <v>1351</v>
      </c>
      <c r="B1357" s="523" t="s">
        <v>6995</v>
      </c>
      <c r="C1357" s="527" t="s">
        <v>6996</v>
      </c>
      <c r="D1357" s="526" t="s">
        <v>6977</v>
      </c>
      <c r="E1357" s="527" t="s">
        <v>6997</v>
      </c>
      <c r="F1357" s="464" t="s">
        <v>962</v>
      </c>
      <c r="G1357" s="464" t="s">
        <v>797</v>
      </c>
      <c r="H1357" s="524"/>
      <c r="I1357" s="529">
        <f>1+1</f>
        <v>2</v>
      </c>
    </row>
    <row r="1358" spans="1:9" s="530" customFormat="1" ht="60" x14ac:dyDescent="0.2">
      <c r="A1358" s="522">
        <v>1352</v>
      </c>
      <c r="B1358" s="523" t="s">
        <v>6998</v>
      </c>
      <c r="C1358" s="460" t="s">
        <v>4076</v>
      </c>
      <c r="D1358" s="526" t="s">
        <v>3409</v>
      </c>
      <c r="E1358" s="527" t="s">
        <v>6999</v>
      </c>
      <c r="F1358" s="464" t="s">
        <v>5180</v>
      </c>
      <c r="G1358" s="474" t="s">
        <v>1610</v>
      </c>
      <c r="H1358" s="565"/>
      <c r="I1358" s="529">
        <v>6</v>
      </c>
    </row>
    <row r="1359" spans="1:9" s="530" customFormat="1" ht="60" x14ac:dyDescent="0.2">
      <c r="A1359" s="522">
        <v>1353</v>
      </c>
      <c r="B1359" s="523" t="s">
        <v>7000</v>
      </c>
      <c r="C1359" s="476" t="s">
        <v>4076</v>
      </c>
      <c r="D1359" s="526" t="s">
        <v>3420</v>
      </c>
      <c r="E1359" s="527" t="s">
        <v>7001</v>
      </c>
      <c r="F1359" s="464" t="s">
        <v>5180</v>
      </c>
      <c r="G1359" s="474" t="s">
        <v>1610</v>
      </c>
      <c r="H1359" s="565"/>
      <c r="I1359" s="529">
        <v>2</v>
      </c>
    </row>
    <row r="1360" spans="1:9" s="530" customFormat="1" ht="60" x14ac:dyDescent="0.2">
      <c r="A1360" s="522">
        <v>1354</v>
      </c>
      <c r="B1360" s="523" t="s">
        <v>7002</v>
      </c>
      <c r="C1360" s="527" t="s">
        <v>4084</v>
      </c>
      <c r="D1360" s="526" t="s">
        <v>3409</v>
      </c>
      <c r="E1360" s="527" t="s">
        <v>7003</v>
      </c>
      <c r="F1360" s="464" t="s">
        <v>5180</v>
      </c>
      <c r="G1360" s="474" t="s">
        <v>1610</v>
      </c>
      <c r="H1360" s="565"/>
      <c r="I1360" s="529">
        <f>4-1</f>
        <v>3</v>
      </c>
    </row>
    <row r="1361" spans="1:11" s="530" customFormat="1" ht="24" x14ac:dyDescent="0.2">
      <c r="A1361" s="522">
        <v>1355</v>
      </c>
      <c r="B1361" s="523" t="s">
        <v>7002</v>
      </c>
      <c r="C1361" s="527" t="s">
        <v>4084</v>
      </c>
      <c r="D1361" s="526" t="s">
        <v>3409</v>
      </c>
      <c r="E1361" s="527" t="s">
        <v>6327</v>
      </c>
      <c r="F1361" s="464" t="s">
        <v>740</v>
      </c>
      <c r="G1361" s="474" t="s">
        <v>1610</v>
      </c>
      <c r="H1361" s="565"/>
      <c r="I1361" s="529">
        <v>1</v>
      </c>
    </row>
    <row r="1362" spans="1:11" s="530" customFormat="1" ht="60" x14ac:dyDescent="0.2">
      <c r="A1362" s="522">
        <v>1356</v>
      </c>
      <c r="B1362" s="523" t="s">
        <v>7004</v>
      </c>
      <c r="C1362" s="527" t="s">
        <v>4084</v>
      </c>
      <c r="D1362" s="526"/>
      <c r="E1362" s="527" t="s">
        <v>7005</v>
      </c>
      <c r="F1362" s="464" t="s">
        <v>5180</v>
      </c>
      <c r="G1362" s="474" t="s">
        <v>1610</v>
      </c>
      <c r="H1362" s="567"/>
      <c r="I1362" s="529">
        <v>1</v>
      </c>
    </row>
    <row r="1363" spans="1:11" s="530" customFormat="1" ht="60" x14ac:dyDescent="0.2">
      <c r="A1363" s="522">
        <v>1357</v>
      </c>
      <c r="B1363" s="523" t="s">
        <v>7006</v>
      </c>
      <c r="C1363" s="527" t="s">
        <v>7007</v>
      </c>
      <c r="D1363" s="526"/>
      <c r="E1363" s="527" t="s">
        <v>7008</v>
      </c>
      <c r="F1363" s="464" t="s">
        <v>5180</v>
      </c>
      <c r="G1363" s="474" t="s">
        <v>1610</v>
      </c>
      <c r="H1363" s="565"/>
      <c r="I1363" s="529">
        <v>1</v>
      </c>
    </row>
    <row r="1364" spans="1:11" s="530" customFormat="1" ht="60" x14ac:dyDescent="0.2">
      <c r="A1364" s="522">
        <v>1358</v>
      </c>
      <c r="B1364" s="523" t="s">
        <v>7009</v>
      </c>
      <c r="C1364" s="527" t="s">
        <v>7010</v>
      </c>
      <c r="D1364" s="526"/>
      <c r="E1364" s="527" t="s">
        <v>7011</v>
      </c>
      <c r="F1364" s="464" t="s">
        <v>5180</v>
      </c>
      <c r="G1364" s="474" t="s">
        <v>1610</v>
      </c>
      <c r="H1364" s="565"/>
      <c r="I1364" s="529">
        <v>1</v>
      </c>
    </row>
    <row r="1365" spans="1:11" s="530" customFormat="1" ht="60" x14ac:dyDescent="0.2">
      <c r="A1365" s="522">
        <v>1359</v>
      </c>
      <c r="B1365" s="523" t="s">
        <v>7012</v>
      </c>
      <c r="C1365" s="527" t="s">
        <v>7013</v>
      </c>
      <c r="D1365" s="526"/>
      <c r="E1365" s="527" t="s">
        <v>7014</v>
      </c>
      <c r="F1365" s="464" t="s">
        <v>5180</v>
      </c>
      <c r="G1365" s="474" t="s">
        <v>1610</v>
      </c>
      <c r="H1365" s="565"/>
      <c r="I1365" s="529">
        <v>1</v>
      </c>
    </row>
    <row r="1366" spans="1:11" s="530" customFormat="1" ht="60" x14ac:dyDescent="0.2">
      <c r="A1366" s="522">
        <v>1360</v>
      </c>
      <c r="B1366" s="523" t="s">
        <v>7015</v>
      </c>
      <c r="C1366" s="527" t="s">
        <v>7016</v>
      </c>
      <c r="D1366" s="526"/>
      <c r="E1366" s="527" t="s">
        <v>7017</v>
      </c>
      <c r="F1366" s="464" t="s">
        <v>5180</v>
      </c>
      <c r="G1366" s="474" t="s">
        <v>1610</v>
      </c>
      <c r="H1366" s="565"/>
      <c r="I1366" s="529">
        <v>3</v>
      </c>
    </row>
    <row r="1367" spans="1:11" s="530" customFormat="1" ht="60" x14ac:dyDescent="0.2">
      <c r="A1367" s="522">
        <v>1361</v>
      </c>
      <c r="B1367" s="523" t="s">
        <v>7018</v>
      </c>
      <c r="C1367" s="527" t="s">
        <v>4757</v>
      </c>
      <c r="D1367" s="526"/>
      <c r="E1367" s="527" t="s">
        <v>7019</v>
      </c>
      <c r="F1367" s="464" t="s">
        <v>5180</v>
      </c>
      <c r="G1367" s="474" t="s">
        <v>1610</v>
      </c>
      <c r="H1367" s="565"/>
      <c r="I1367" s="529">
        <v>1</v>
      </c>
    </row>
    <row r="1368" spans="1:11" s="530" customFormat="1" ht="60" x14ac:dyDescent="0.2">
      <c r="A1368" s="522">
        <v>1362</v>
      </c>
      <c r="B1368" s="523" t="s">
        <v>7020</v>
      </c>
      <c r="C1368" s="527" t="s">
        <v>4757</v>
      </c>
      <c r="D1368" s="526"/>
      <c r="E1368" s="527" t="s">
        <v>7021</v>
      </c>
      <c r="F1368" s="464" t="s">
        <v>5180</v>
      </c>
      <c r="G1368" s="474" t="s">
        <v>1610</v>
      </c>
      <c r="H1368" s="565"/>
      <c r="I1368" s="529">
        <v>3</v>
      </c>
    </row>
    <row r="1369" spans="1:11" s="530" customFormat="1" ht="60" x14ac:dyDescent="0.2">
      <c r="A1369" s="522">
        <v>1363</v>
      </c>
      <c r="B1369" s="523" t="s">
        <v>7022</v>
      </c>
      <c r="C1369" s="527" t="s">
        <v>7023</v>
      </c>
      <c r="D1369" s="526"/>
      <c r="E1369" s="527" t="s">
        <v>7024</v>
      </c>
      <c r="F1369" s="464" t="s">
        <v>5180</v>
      </c>
      <c r="G1369" s="474" t="s">
        <v>1610</v>
      </c>
      <c r="H1369" s="565"/>
      <c r="I1369" s="529">
        <v>3</v>
      </c>
    </row>
    <row r="1370" spans="1:11" s="530" customFormat="1" ht="120" x14ac:dyDescent="0.2">
      <c r="A1370" s="522">
        <v>1364</v>
      </c>
      <c r="B1370" s="462" t="s">
        <v>7025</v>
      </c>
      <c r="C1370" s="460" t="s">
        <v>6844</v>
      </c>
      <c r="D1370" s="50" t="s">
        <v>6883</v>
      </c>
      <c r="E1370" s="460" t="s">
        <v>7026</v>
      </c>
      <c r="F1370" s="464"/>
      <c r="G1370" s="464" t="s">
        <v>1057</v>
      </c>
      <c r="H1370" s="455" t="s">
        <v>1456</v>
      </c>
      <c r="I1370" s="471">
        <v>1</v>
      </c>
      <c r="J1370" s="467"/>
      <c r="K1370" s="467"/>
    </row>
    <row r="1371" spans="1:11" s="530" customFormat="1" ht="60" x14ac:dyDescent="0.2">
      <c r="A1371" s="522">
        <v>1365</v>
      </c>
      <c r="B1371" s="523" t="s">
        <v>7027</v>
      </c>
      <c r="C1371" s="527" t="s">
        <v>4871</v>
      </c>
      <c r="D1371" s="526"/>
      <c r="E1371" s="527" t="s">
        <v>7028</v>
      </c>
      <c r="F1371" s="464" t="s">
        <v>5180</v>
      </c>
      <c r="G1371" s="474" t="s">
        <v>1610</v>
      </c>
      <c r="H1371" s="565"/>
      <c r="I1371" s="529">
        <v>1</v>
      </c>
    </row>
    <row r="1372" spans="1:11" s="530" customFormat="1" ht="60" x14ac:dyDescent="0.2">
      <c r="A1372" s="522">
        <v>1366</v>
      </c>
      <c r="B1372" s="523" t="s">
        <v>7029</v>
      </c>
      <c r="C1372" s="527" t="s">
        <v>4871</v>
      </c>
      <c r="D1372" s="526"/>
      <c r="E1372" s="527" t="s">
        <v>7030</v>
      </c>
      <c r="F1372" s="464" t="s">
        <v>5180</v>
      </c>
      <c r="G1372" s="474" t="s">
        <v>1610</v>
      </c>
      <c r="H1372" s="565"/>
      <c r="I1372" s="529">
        <v>1</v>
      </c>
    </row>
    <row r="1373" spans="1:11" s="530" customFormat="1" ht="60" x14ac:dyDescent="0.2">
      <c r="A1373" s="522">
        <v>1367</v>
      </c>
      <c r="B1373" s="523" t="s">
        <v>7031</v>
      </c>
      <c r="C1373" s="527" t="s">
        <v>4871</v>
      </c>
      <c r="D1373" s="526"/>
      <c r="E1373" s="527" t="s">
        <v>7032</v>
      </c>
      <c r="F1373" s="464" t="s">
        <v>5180</v>
      </c>
      <c r="G1373" s="474" t="s">
        <v>1610</v>
      </c>
      <c r="H1373" s="565"/>
      <c r="I1373" s="529">
        <v>1</v>
      </c>
    </row>
    <row r="1374" spans="1:11" s="530" customFormat="1" ht="60" x14ac:dyDescent="0.2">
      <c r="A1374" s="522">
        <v>1368</v>
      </c>
      <c r="B1374" s="523" t="s">
        <v>7033</v>
      </c>
      <c r="C1374" s="527" t="s">
        <v>4871</v>
      </c>
      <c r="D1374" s="526"/>
      <c r="E1374" s="527" t="s">
        <v>7034</v>
      </c>
      <c r="F1374" s="464" t="s">
        <v>5180</v>
      </c>
      <c r="G1374" s="474" t="s">
        <v>1610</v>
      </c>
      <c r="H1374" s="565"/>
      <c r="I1374" s="529">
        <v>1</v>
      </c>
    </row>
    <row r="1375" spans="1:11" s="530" customFormat="1" ht="60" x14ac:dyDescent="0.2">
      <c r="A1375" s="522">
        <v>1369</v>
      </c>
      <c r="B1375" s="523" t="s">
        <v>7035</v>
      </c>
      <c r="C1375" s="527" t="s">
        <v>4871</v>
      </c>
      <c r="D1375" s="526"/>
      <c r="E1375" s="527" t="s">
        <v>7036</v>
      </c>
      <c r="F1375" s="464" t="s">
        <v>5180</v>
      </c>
      <c r="G1375" s="474" t="s">
        <v>1610</v>
      </c>
      <c r="H1375" s="565"/>
      <c r="I1375" s="529">
        <v>1</v>
      </c>
    </row>
    <row r="1376" spans="1:11" s="530" customFormat="1" ht="60" x14ac:dyDescent="0.2">
      <c r="A1376" s="522">
        <v>1370</v>
      </c>
      <c r="B1376" s="523" t="s">
        <v>7037</v>
      </c>
      <c r="C1376" s="527" t="s">
        <v>7038</v>
      </c>
      <c r="D1376" s="526"/>
      <c r="E1376" s="527" t="s">
        <v>7039</v>
      </c>
      <c r="F1376" s="464" t="s">
        <v>5180</v>
      </c>
      <c r="G1376" s="474" t="s">
        <v>1610</v>
      </c>
      <c r="H1376" s="565"/>
      <c r="I1376" s="529">
        <v>1</v>
      </c>
    </row>
    <row r="1377" spans="1:9" s="530" customFormat="1" ht="60" x14ac:dyDescent="0.2">
      <c r="A1377" s="522">
        <v>1371</v>
      </c>
      <c r="B1377" s="523" t="s">
        <v>7040</v>
      </c>
      <c r="C1377" s="527" t="s">
        <v>5424</v>
      </c>
      <c r="D1377" s="526" t="s">
        <v>6977</v>
      </c>
      <c r="E1377" s="527" t="s">
        <v>7041</v>
      </c>
      <c r="F1377" s="464" t="s">
        <v>5180</v>
      </c>
      <c r="G1377" s="474" t="s">
        <v>1610</v>
      </c>
      <c r="H1377" s="565"/>
      <c r="I1377" s="529">
        <v>1</v>
      </c>
    </row>
    <row r="1378" spans="1:9" s="530" customFormat="1" ht="24" x14ac:dyDescent="0.2">
      <c r="A1378" s="522">
        <v>1372</v>
      </c>
      <c r="B1378" s="523" t="s">
        <v>7042</v>
      </c>
      <c r="C1378" s="527" t="s">
        <v>7043</v>
      </c>
      <c r="D1378" s="526"/>
      <c r="E1378" s="527" t="s">
        <v>6860</v>
      </c>
      <c r="F1378" s="464" t="s">
        <v>2352</v>
      </c>
      <c r="G1378" s="474" t="s">
        <v>1610</v>
      </c>
      <c r="H1378" s="524"/>
      <c r="I1378" s="529">
        <v>1</v>
      </c>
    </row>
    <row r="1379" spans="1:9" s="530" customFormat="1" ht="48" x14ac:dyDescent="0.2">
      <c r="A1379" s="522">
        <v>1373</v>
      </c>
      <c r="B1379" s="523" t="s">
        <v>7044</v>
      </c>
      <c r="C1379" s="527" t="s">
        <v>7045</v>
      </c>
      <c r="D1379" s="526" t="s">
        <v>6977</v>
      </c>
      <c r="E1379" s="527" t="s">
        <v>7046</v>
      </c>
      <c r="F1379" s="528" t="s">
        <v>4175</v>
      </c>
      <c r="G1379" s="474" t="s">
        <v>1610</v>
      </c>
      <c r="H1379" s="524"/>
      <c r="I1379" s="529">
        <v>1</v>
      </c>
    </row>
    <row r="1380" spans="1:9" s="530" customFormat="1" ht="24" x14ac:dyDescent="0.2">
      <c r="A1380" s="522">
        <v>1374</v>
      </c>
      <c r="B1380" s="523" t="s">
        <v>7047</v>
      </c>
      <c r="C1380" s="527" t="s">
        <v>7048</v>
      </c>
      <c r="D1380" s="526" t="s">
        <v>4651</v>
      </c>
      <c r="E1380" s="527" t="s">
        <v>6860</v>
      </c>
      <c r="F1380" s="528" t="s">
        <v>962</v>
      </c>
      <c r="G1380" s="464" t="s">
        <v>797</v>
      </c>
      <c r="H1380" s="524"/>
      <c r="I1380" s="529">
        <v>3</v>
      </c>
    </row>
    <row r="1381" spans="1:9" s="530" customFormat="1" ht="36" x14ac:dyDescent="0.2">
      <c r="A1381" s="522">
        <v>1375</v>
      </c>
      <c r="B1381" s="523" t="s">
        <v>7049</v>
      </c>
      <c r="C1381" s="527" t="s">
        <v>7050</v>
      </c>
      <c r="D1381" s="526" t="s">
        <v>6883</v>
      </c>
      <c r="E1381" s="527"/>
      <c r="F1381" s="528" t="s">
        <v>962</v>
      </c>
      <c r="G1381" s="464" t="s">
        <v>797</v>
      </c>
      <c r="H1381" s="524"/>
      <c r="I1381" s="529">
        <v>1</v>
      </c>
    </row>
    <row r="1382" spans="1:9" s="530" customFormat="1" ht="24" x14ac:dyDescent="0.2">
      <c r="A1382" s="522">
        <v>1376</v>
      </c>
      <c r="B1382" s="523" t="s">
        <v>7051</v>
      </c>
      <c r="C1382" s="527" t="s">
        <v>7052</v>
      </c>
      <c r="D1382" s="526" t="s">
        <v>6883</v>
      </c>
      <c r="E1382" s="527"/>
      <c r="F1382" s="528" t="s">
        <v>962</v>
      </c>
      <c r="G1382" s="464" t="s">
        <v>797</v>
      </c>
      <c r="H1382" s="524"/>
      <c r="I1382" s="529">
        <v>1</v>
      </c>
    </row>
    <row r="1383" spans="1:9" s="530" customFormat="1" ht="36" x14ac:dyDescent="0.2">
      <c r="A1383" s="522">
        <v>1377</v>
      </c>
      <c r="B1383" s="523" t="s">
        <v>7053</v>
      </c>
      <c r="C1383" s="527" t="s">
        <v>7054</v>
      </c>
      <c r="D1383" s="526" t="s">
        <v>6883</v>
      </c>
      <c r="E1383" s="527" t="s">
        <v>7055</v>
      </c>
      <c r="F1383" s="528" t="s">
        <v>962</v>
      </c>
      <c r="G1383" s="464" t="s">
        <v>797</v>
      </c>
      <c r="H1383" s="524"/>
      <c r="I1383" s="529">
        <v>1</v>
      </c>
    </row>
    <row r="1384" spans="1:9" s="530" customFormat="1" ht="24" x14ac:dyDescent="0.2">
      <c r="A1384" s="522">
        <v>1378</v>
      </c>
      <c r="B1384" s="523" t="s">
        <v>7056</v>
      </c>
      <c r="C1384" s="527" t="s">
        <v>7057</v>
      </c>
      <c r="D1384" s="526" t="s">
        <v>6883</v>
      </c>
      <c r="E1384" s="527"/>
      <c r="F1384" s="528" t="s">
        <v>962</v>
      </c>
      <c r="G1384" s="464" t="s">
        <v>797</v>
      </c>
      <c r="H1384" s="524"/>
      <c r="I1384" s="529">
        <v>1</v>
      </c>
    </row>
    <row r="1385" spans="1:9" s="530" customFormat="1" ht="24" x14ac:dyDescent="0.2">
      <c r="A1385" s="522">
        <v>1379</v>
      </c>
      <c r="B1385" s="523" t="s">
        <v>7058</v>
      </c>
      <c r="C1385" s="527" t="s">
        <v>7059</v>
      </c>
      <c r="D1385" s="526" t="s">
        <v>6883</v>
      </c>
      <c r="E1385" s="527"/>
      <c r="F1385" s="528" t="s">
        <v>962</v>
      </c>
      <c r="G1385" s="464" t="s">
        <v>797</v>
      </c>
      <c r="H1385" s="524"/>
      <c r="I1385" s="529">
        <v>1</v>
      </c>
    </row>
    <row r="1386" spans="1:9" s="530" customFormat="1" ht="24" x14ac:dyDescent="0.2">
      <c r="A1386" s="522">
        <v>1380</v>
      </c>
      <c r="B1386" s="523" t="s">
        <v>7060</v>
      </c>
      <c r="C1386" s="527" t="s">
        <v>7061</v>
      </c>
      <c r="D1386" s="526" t="s">
        <v>6977</v>
      </c>
      <c r="E1386" s="527" t="s">
        <v>7062</v>
      </c>
      <c r="F1386" s="528" t="s">
        <v>659</v>
      </c>
      <c r="G1386" s="464" t="s">
        <v>1610</v>
      </c>
      <c r="H1386" s="524"/>
      <c r="I1386" s="529">
        <v>1</v>
      </c>
    </row>
    <row r="1387" spans="1:9" s="530" customFormat="1" ht="24" x14ac:dyDescent="0.2">
      <c r="A1387" s="522">
        <v>1381</v>
      </c>
      <c r="B1387" s="523" t="s">
        <v>7063</v>
      </c>
      <c r="C1387" s="527" t="s">
        <v>7064</v>
      </c>
      <c r="D1387" s="526" t="s">
        <v>6977</v>
      </c>
      <c r="E1387" s="527"/>
      <c r="F1387" s="528" t="s">
        <v>962</v>
      </c>
      <c r="G1387" s="464" t="s">
        <v>797</v>
      </c>
      <c r="H1387" s="524"/>
      <c r="I1387" s="529">
        <v>1</v>
      </c>
    </row>
    <row r="1388" spans="1:9" s="530" customFormat="1" ht="144" x14ac:dyDescent="0.2">
      <c r="A1388" s="522">
        <v>1382</v>
      </c>
      <c r="B1388" s="523" t="s">
        <v>7065</v>
      </c>
      <c r="C1388" s="527" t="s">
        <v>7066</v>
      </c>
      <c r="D1388" s="526" t="s">
        <v>6977</v>
      </c>
      <c r="E1388" s="527" t="s">
        <v>7067</v>
      </c>
      <c r="F1388" s="464" t="s">
        <v>740</v>
      </c>
      <c r="G1388" s="464" t="s">
        <v>1610</v>
      </c>
      <c r="H1388" s="524"/>
      <c r="I1388" s="529">
        <v>4</v>
      </c>
    </row>
    <row r="1389" spans="1:9" s="530" customFormat="1" ht="24" x14ac:dyDescent="0.2">
      <c r="A1389" s="522">
        <v>1383</v>
      </c>
      <c r="B1389" s="523" t="s">
        <v>7068</v>
      </c>
      <c r="C1389" s="527" t="s">
        <v>7069</v>
      </c>
      <c r="D1389" s="526" t="s">
        <v>6977</v>
      </c>
      <c r="E1389" s="527" t="s">
        <v>7070</v>
      </c>
      <c r="F1389" s="464" t="s">
        <v>2338</v>
      </c>
      <c r="G1389" s="464" t="s">
        <v>1610</v>
      </c>
      <c r="H1389" s="524"/>
      <c r="I1389" s="529">
        <v>1</v>
      </c>
    </row>
    <row r="1390" spans="1:9" s="530" customFormat="1" ht="24" x14ac:dyDescent="0.2">
      <c r="A1390" s="522">
        <v>1384</v>
      </c>
      <c r="B1390" s="523" t="s">
        <v>7071</v>
      </c>
      <c r="C1390" s="527" t="s">
        <v>7072</v>
      </c>
      <c r="D1390" s="526" t="s">
        <v>6977</v>
      </c>
      <c r="E1390" s="527" t="s">
        <v>7073</v>
      </c>
      <c r="F1390" s="464" t="s">
        <v>2338</v>
      </c>
      <c r="G1390" s="464" t="s">
        <v>1610</v>
      </c>
      <c r="H1390" s="524"/>
      <c r="I1390" s="529">
        <v>1</v>
      </c>
    </row>
    <row r="1391" spans="1:9" s="530" customFormat="1" ht="24" x14ac:dyDescent="0.2">
      <c r="A1391" s="522">
        <v>1385</v>
      </c>
      <c r="B1391" s="523" t="s">
        <v>7074</v>
      </c>
      <c r="C1391" s="527" t="s">
        <v>7075</v>
      </c>
      <c r="D1391" s="526" t="s">
        <v>7076</v>
      </c>
      <c r="E1391" s="527" t="s">
        <v>7077</v>
      </c>
      <c r="F1391" s="528" t="s">
        <v>962</v>
      </c>
      <c r="G1391" s="464" t="s">
        <v>797</v>
      </c>
      <c r="H1391" s="524"/>
      <c r="I1391" s="529">
        <v>1</v>
      </c>
    </row>
    <row r="1392" spans="1:9" s="530" customFormat="1" ht="24" x14ac:dyDescent="0.2">
      <c r="A1392" s="522">
        <v>1386</v>
      </c>
      <c r="B1392" s="523" t="s">
        <v>7078</v>
      </c>
      <c r="C1392" s="527" t="s">
        <v>7079</v>
      </c>
      <c r="D1392" s="526" t="s">
        <v>6977</v>
      </c>
      <c r="E1392" s="527" t="s">
        <v>6860</v>
      </c>
      <c r="F1392" s="464" t="s">
        <v>740</v>
      </c>
      <c r="G1392" s="464" t="s">
        <v>1610</v>
      </c>
      <c r="H1392" s="524"/>
      <c r="I1392" s="529">
        <v>1</v>
      </c>
    </row>
    <row r="1393" spans="1:9" s="530" customFormat="1" ht="24" x14ac:dyDescent="0.2">
      <c r="A1393" s="522">
        <v>1387</v>
      </c>
      <c r="B1393" s="523" t="s">
        <v>7080</v>
      </c>
      <c r="C1393" s="527" t="s">
        <v>7081</v>
      </c>
      <c r="D1393" s="526" t="s">
        <v>6977</v>
      </c>
      <c r="E1393" s="527" t="s">
        <v>6860</v>
      </c>
      <c r="F1393" s="464" t="s">
        <v>740</v>
      </c>
      <c r="G1393" s="464" t="s">
        <v>1610</v>
      </c>
      <c r="H1393" s="524"/>
      <c r="I1393" s="529">
        <v>1</v>
      </c>
    </row>
    <row r="1394" spans="1:9" s="530" customFormat="1" ht="36" x14ac:dyDescent="0.2">
      <c r="A1394" s="522">
        <v>1388</v>
      </c>
      <c r="B1394" s="523" t="s">
        <v>7082</v>
      </c>
      <c r="C1394" s="527" t="s">
        <v>7083</v>
      </c>
      <c r="D1394" s="526" t="s">
        <v>6977</v>
      </c>
      <c r="E1394" s="527" t="s">
        <v>6860</v>
      </c>
      <c r="F1394" s="464" t="s">
        <v>740</v>
      </c>
      <c r="G1394" s="464" t="s">
        <v>1610</v>
      </c>
      <c r="H1394" s="524"/>
      <c r="I1394" s="529">
        <v>1</v>
      </c>
    </row>
    <row r="1395" spans="1:9" s="530" customFormat="1" ht="24" x14ac:dyDescent="0.2">
      <c r="A1395" s="522">
        <v>1389</v>
      </c>
      <c r="B1395" s="523" t="s">
        <v>7084</v>
      </c>
      <c r="C1395" s="527" t="s">
        <v>6591</v>
      </c>
      <c r="D1395" s="526" t="s">
        <v>6977</v>
      </c>
      <c r="E1395" s="527" t="s">
        <v>6860</v>
      </c>
      <c r="F1395" s="464" t="s">
        <v>740</v>
      </c>
      <c r="G1395" s="464" t="s">
        <v>1610</v>
      </c>
      <c r="H1395" s="524"/>
      <c r="I1395" s="529">
        <v>1</v>
      </c>
    </row>
    <row r="1396" spans="1:9" s="530" customFormat="1" ht="24" x14ac:dyDescent="0.2">
      <c r="A1396" s="522">
        <v>1390</v>
      </c>
      <c r="B1396" s="523" t="s">
        <v>7085</v>
      </c>
      <c r="C1396" s="527" t="s">
        <v>7086</v>
      </c>
      <c r="D1396" s="526" t="s">
        <v>6977</v>
      </c>
      <c r="E1396" s="527" t="s">
        <v>6860</v>
      </c>
      <c r="F1396" s="464" t="s">
        <v>740</v>
      </c>
      <c r="G1396" s="464" t="s">
        <v>1610</v>
      </c>
      <c r="H1396" s="524"/>
      <c r="I1396" s="529">
        <v>1</v>
      </c>
    </row>
    <row r="1397" spans="1:9" s="530" customFormat="1" ht="24" x14ac:dyDescent="0.2">
      <c r="A1397" s="522">
        <v>1391</v>
      </c>
      <c r="B1397" s="523" t="s">
        <v>7087</v>
      </c>
      <c r="C1397" s="527" t="s">
        <v>7088</v>
      </c>
      <c r="D1397" s="528">
        <v>2016</v>
      </c>
      <c r="E1397" s="527" t="s">
        <v>6860</v>
      </c>
      <c r="F1397" s="464" t="s">
        <v>740</v>
      </c>
      <c r="G1397" s="464" t="s">
        <v>1610</v>
      </c>
      <c r="H1397" s="524"/>
      <c r="I1397" s="529">
        <v>1</v>
      </c>
    </row>
    <row r="1398" spans="1:9" s="530" customFormat="1" ht="24" x14ac:dyDescent="0.2">
      <c r="A1398" s="522">
        <v>1392</v>
      </c>
      <c r="B1398" s="523" t="s">
        <v>7089</v>
      </c>
      <c r="C1398" s="527" t="s">
        <v>7090</v>
      </c>
      <c r="D1398" s="526" t="s">
        <v>6977</v>
      </c>
      <c r="E1398" s="527" t="s">
        <v>7091</v>
      </c>
      <c r="F1398" s="528" t="s">
        <v>541</v>
      </c>
      <c r="G1398" s="464" t="s">
        <v>797</v>
      </c>
      <c r="H1398" s="524"/>
      <c r="I1398" s="529">
        <v>1</v>
      </c>
    </row>
    <row r="1399" spans="1:9" s="530" customFormat="1" ht="48" x14ac:dyDescent="0.2">
      <c r="A1399" s="522">
        <v>1393</v>
      </c>
      <c r="B1399" s="523" t="s">
        <v>7092</v>
      </c>
      <c r="C1399" s="527" t="s">
        <v>4871</v>
      </c>
      <c r="D1399" s="526" t="s">
        <v>6977</v>
      </c>
      <c r="E1399" s="527" t="s">
        <v>7093</v>
      </c>
      <c r="F1399" s="528" t="s">
        <v>541</v>
      </c>
      <c r="G1399" s="464" t="s">
        <v>797</v>
      </c>
      <c r="H1399" s="524"/>
      <c r="I1399" s="529">
        <v>1</v>
      </c>
    </row>
    <row r="1400" spans="1:9" s="530" customFormat="1" ht="24" x14ac:dyDescent="0.2">
      <c r="A1400" s="522">
        <v>1394</v>
      </c>
      <c r="B1400" s="523" t="s">
        <v>7094</v>
      </c>
      <c r="C1400" s="527" t="s">
        <v>4076</v>
      </c>
      <c r="D1400" s="526" t="s">
        <v>6977</v>
      </c>
      <c r="E1400" s="527" t="s">
        <v>7095</v>
      </c>
      <c r="F1400" s="528" t="s">
        <v>541</v>
      </c>
      <c r="G1400" s="464" t="s">
        <v>797</v>
      </c>
      <c r="H1400" s="524"/>
      <c r="I1400" s="529">
        <v>1</v>
      </c>
    </row>
    <row r="1401" spans="1:9" s="530" customFormat="1" ht="24" x14ac:dyDescent="0.2">
      <c r="A1401" s="522">
        <v>1395</v>
      </c>
      <c r="B1401" s="523" t="s">
        <v>7096</v>
      </c>
      <c r="C1401" s="527" t="s">
        <v>7097</v>
      </c>
      <c r="D1401" s="526" t="s">
        <v>6977</v>
      </c>
      <c r="E1401" s="527" t="s">
        <v>7098</v>
      </c>
      <c r="F1401" s="464" t="s">
        <v>659</v>
      </c>
      <c r="G1401" s="464" t="s">
        <v>1610</v>
      </c>
      <c r="H1401" s="524"/>
      <c r="I1401" s="529">
        <v>1</v>
      </c>
    </row>
    <row r="1402" spans="1:9" s="530" customFormat="1" ht="36" x14ac:dyDescent="0.2">
      <c r="A1402" s="522">
        <v>1396</v>
      </c>
      <c r="B1402" s="523" t="s">
        <v>7099</v>
      </c>
      <c r="C1402" s="527" t="s">
        <v>7100</v>
      </c>
      <c r="D1402" s="526" t="s">
        <v>6977</v>
      </c>
      <c r="E1402" s="527"/>
      <c r="F1402" s="528" t="s">
        <v>962</v>
      </c>
      <c r="G1402" s="464" t="s">
        <v>797</v>
      </c>
      <c r="H1402" s="524"/>
      <c r="I1402" s="529">
        <v>3</v>
      </c>
    </row>
    <row r="1403" spans="1:9" s="530" customFormat="1" ht="24" x14ac:dyDescent="0.2">
      <c r="A1403" s="522">
        <v>1397</v>
      </c>
      <c r="B1403" s="523" t="s">
        <v>7101</v>
      </c>
      <c r="C1403" s="527" t="s">
        <v>7102</v>
      </c>
      <c r="D1403" s="526" t="s">
        <v>6977</v>
      </c>
      <c r="E1403" s="527" t="s">
        <v>7103</v>
      </c>
      <c r="F1403" s="528" t="s">
        <v>962</v>
      </c>
      <c r="G1403" s="464" t="s">
        <v>797</v>
      </c>
      <c r="H1403" s="524"/>
      <c r="I1403" s="529">
        <v>1</v>
      </c>
    </row>
    <row r="1404" spans="1:9" s="530" customFormat="1" ht="72" x14ac:dyDescent="0.2">
      <c r="A1404" s="522">
        <v>1398</v>
      </c>
      <c r="B1404" s="523" t="s">
        <v>7104</v>
      </c>
      <c r="C1404" s="527" t="s">
        <v>5617</v>
      </c>
      <c r="D1404" s="526" t="s">
        <v>6977</v>
      </c>
      <c r="E1404" s="527" t="s">
        <v>7105</v>
      </c>
      <c r="F1404" s="464" t="s">
        <v>2336</v>
      </c>
      <c r="G1404" s="464" t="s">
        <v>1610</v>
      </c>
      <c r="H1404" s="524"/>
      <c r="I1404" s="529">
        <v>1</v>
      </c>
    </row>
    <row r="1405" spans="1:9" s="530" customFormat="1" ht="36" x14ac:dyDescent="0.2">
      <c r="A1405" s="522">
        <v>1399</v>
      </c>
      <c r="B1405" s="523" t="s">
        <v>7106</v>
      </c>
      <c r="C1405" s="527" t="s">
        <v>7107</v>
      </c>
      <c r="D1405" s="526" t="s">
        <v>6977</v>
      </c>
      <c r="E1405" s="527" t="s">
        <v>7108</v>
      </c>
      <c r="F1405" s="464" t="s">
        <v>2336</v>
      </c>
      <c r="G1405" s="464" t="s">
        <v>1610</v>
      </c>
      <c r="H1405" s="524"/>
      <c r="I1405" s="529">
        <v>1</v>
      </c>
    </row>
    <row r="1406" spans="1:9" s="530" customFormat="1" ht="24" x14ac:dyDescent="0.2">
      <c r="A1406" s="522">
        <v>1400</v>
      </c>
      <c r="B1406" s="523" t="s">
        <v>7109</v>
      </c>
      <c r="C1406" s="527" t="s">
        <v>7110</v>
      </c>
      <c r="D1406" s="526" t="s">
        <v>6977</v>
      </c>
      <c r="E1406" s="527" t="s">
        <v>5064</v>
      </c>
      <c r="F1406" s="464" t="s">
        <v>4161</v>
      </c>
      <c r="G1406" s="464" t="s">
        <v>1610</v>
      </c>
      <c r="H1406" s="524"/>
      <c r="I1406" s="529">
        <v>1</v>
      </c>
    </row>
    <row r="1407" spans="1:9" s="530" customFormat="1" ht="24" x14ac:dyDescent="0.2">
      <c r="A1407" s="522">
        <v>1401</v>
      </c>
      <c r="B1407" s="523" t="s">
        <v>7111</v>
      </c>
      <c r="C1407" s="527" t="s">
        <v>7112</v>
      </c>
      <c r="D1407" s="526" t="s">
        <v>6977</v>
      </c>
      <c r="E1407" s="527" t="s">
        <v>7113</v>
      </c>
      <c r="F1407" s="464" t="s">
        <v>4161</v>
      </c>
      <c r="G1407" s="464" t="s">
        <v>1610</v>
      </c>
      <c r="H1407" s="524"/>
      <c r="I1407" s="529">
        <v>1</v>
      </c>
    </row>
    <row r="1408" spans="1:9" s="530" customFormat="1" ht="24" x14ac:dyDescent="0.2">
      <c r="A1408" s="522">
        <v>1402</v>
      </c>
      <c r="B1408" s="523" t="s">
        <v>7114</v>
      </c>
      <c r="C1408" s="527" t="s">
        <v>7115</v>
      </c>
      <c r="D1408" s="526" t="s">
        <v>6977</v>
      </c>
      <c r="E1408" s="527" t="s">
        <v>7116</v>
      </c>
      <c r="F1408" s="464" t="s">
        <v>4161</v>
      </c>
      <c r="G1408" s="464" t="s">
        <v>1610</v>
      </c>
      <c r="H1408" s="524"/>
      <c r="I1408" s="529">
        <v>1</v>
      </c>
    </row>
    <row r="1409" spans="1:9" s="530" customFormat="1" ht="24" x14ac:dyDescent="0.2">
      <c r="A1409" s="522">
        <v>1403</v>
      </c>
      <c r="B1409" s="523" t="s">
        <v>7117</v>
      </c>
      <c r="C1409" s="527" t="s">
        <v>7118</v>
      </c>
      <c r="D1409" s="526" t="s">
        <v>6977</v>
      </c>
      <c r="E1409" s="527" t="s">
        <v>7119</v>
      </c>
      <c r="F1409" s="464" t="s">
        <v>2352</v>
      </c>
      <c r="G1409" s="464" t="s">
        <v>1610</v>
      </c>
      <c r="H1409" s="524"/>
      <c r="I1409" s="529">
        <v>1</v>
      </c>
    </row>
    <row r="1410" spans="1:9" s="530" customFormat="1" ht="24" x14ac:dyDescent="0.2">
      <c r="A1410" s="522">
        <v>1404</v>
      </c>
      <c r="B1410" s="523" t="s">
        <v>7120</v>
      </c>
      <c r="C1410" s="527" t="s">
        <v>7121</v>
      </c>
      <c r="D1410" s="526" t="s">
        <v>6977</v>
      </c>
      <c r="E1410" s="527" t="s">
        <v>7122</v>
      </c>
      <c r="F1410" s="464" t="s">
        <v>962</v>
      </c>
      <c r="G1410" s="464" t="s">
        <v>797</v>
      </c>
      <c r="H1410" s="524"/>
      <c r="I1410" s="529">
        <v>1</v>
      </c>
    </row>
    <row r="1411" spans="1:9" s="530" customFormat="1" ht="24" x14ac:dyDescent="0.2">
      <c r="A1411" s="522">
        <v>1405</v>
      </c>
      <c r="B1411" s="523" t="s">
        <v>7123</v>
      </c>
      <c r="C1411" s="527" t="s">
        <v>7124</v>
      </c>
      <c r="D1411" s="526" t="s">
        <v>6977</v>
      </c>
      <c r="E1411" s="527" t="s">
        <v>7125</v>
      </c>
      <c r="F1411" s="464" t="s">
        <v>962</v>
      </c>
      <c r="G1411" s="464" t="s">
        <v>797</v>
      </c>
      <c r="H1411" s="524"/>
      <c r="I1411" s="529">
        <v>1</v>
      </c>
    </row>
    <row r="1412" spans="1:9" s="530" customFormat="1" ht="24" x14ac:dyDescent="0.2">
      <c r="A1412" s="522">
        <v>1406</v>
      </c>
      <c r="B1412" s="523" t="s">
        <v>7126</v>
      </c>
      <c r="C1412" s="527" t="s">
        <v>7127</v>
      </c>
      <c r="D1412" s="526" t="s">
        <v>6977</v>
      </c>
      <c r="E1412" s="527"/>
      <c r="F1412" s="464" t="s">
        <v>962</v>
      </c>
      <c r="G1412" s="464" t="s">
        <v>797</v>
      </c>
      <c r="H1412" s="524"/>
      <c r="I1412" s="529">
        <v>1</v>
      </c>
    </row>
    <row r="1413" spans="1:9" s="530" customFormat="1" ht="24" x14ac:dyDescent="0.2">
      <c r="A1413" s="522">
        <v>1407</v>
      </c>
      <c r="B1413" s="523" t="s">
        <v>7128</v>
      </c>
      <c r="C1413" s="527" t="s">
        <v>7129</v>
      </c>
      <c r="D1413" s="526" t="s">
        <v>6977</v>
      </c>
      <c r="E1413" s="527" t="s">
        <v>7130</v>
      </c>
      <c r="F1413" s="464" t="s">
        <v>740</v>
      </c>
      <c r="G1413" s="464" t="s">
        <v>1610</v>
      </c>
      <c r="H1413" s="524"/>
      <c r="I1413" s="529">
        <v>1</v>
      </c>
    </row>
    <row r="1414" spans="1:9" s="530" customFormat="1" ht="24" x14ac:dyDescent="0.2">
      <c r="A1414" s="522">
        <v>1408</v>
      </c>
      <c r="B1414" s="523" t="s">
        <v>7131</v>
      </c>
      <c r="C1414" s="527" t="s">
        <v>7132</v>
      </c>
      <c r="D1414" s="526" t="s">
        <v>6977</v>
      </c>
      <c r="E1414" s="527" t="s">
        <v>7133</v>
      </c>
      <c r="F1414" s="464" t="s">
        <v>740</v>
      </c>
      <c r="G1414" s="464" t="s">
        <v>1610</v>
      </c>
      <c r="H1414" s="524"/>
      <c r="I1414" s="529">
        <v>1</v>
      </c>
    </row>
    <row r="1415" spans="1:9" s="530" customFormat="1" ht="24" x14ac:dyDescent="0.2">
      <c r="A1415" s="522">
        <v>1409</v>
      </c>
      <c r="B1415" s="523" t="s">
        <v>7134</v>
      </c>
      <c r="C1415" s="527" t="s">
        <v>7135</v>
      </c>
      <c r="D1415" s="526" t="s">
        <v>6977</v>
      </c>
      <c r="E1415" s="527" t="s">
        <v>7136</v>
      </c>
      <c r="F1415" s="464" t="s">
        <v>740</v>
      </c>
      <c r="G1415" s="464" t="s">
        <v>1610</v>
      </c>
      <c r="H1415" s="524"/>
      <c r="I1415" s="529">
        <v>1</v>
      </c>
    </row>
    <row r="1416" spans="1:9" s="530" customFormat="1" ht="24" x14ac:dyDescent="0.2">
      <c r="A1416" s="522">
        <v>1410</v>
      </c>
      <c r="B1416" s="523" t="s">
        <v>7137</v>
      </c>
      <c r="C1416" s="527" t="s">
        <v>7138</v>
      </c>
      <c r="D1416" s="526" t="s">
        <v>6977</v>
      </c>
      <c r="E1416" s="527" t="s">
        <v>5100</v>
      </c>
      <c r="F1416" s="464" t="s">
        <v>4161</v>
      </c>
      <c r="G1416" s="464" t="s">
        <v>1610</v>
      </c>
      <c r="H1416" s="524"/>
      <c r="I1416" s="529">
        <v>1</v>
      </c>
    </row>
    <row r="1417" spans="1:9" s="530" customFormat="1" ht="24" x14ac:dyDescent="0.2">
      <c r="A1417" s="522">
        <v>1411</v>
      </c>
      <c r="B1417" s="523" t="s">
        <v>7139</v>
      </c>
      <c r="C1417" s="527" t="s">
        <v>7140</v>
      </c>
      <c r="D1417" s="526" t="s">
        <v>6977</v>
      </c>
      <c r="E1417" s="527" t="s">
        <v>7141</v>
      </c>
      <c r="F1417" s="464" t="s">
        <v>4161</v>
      </c>
      <c r="G1417" s="464" t="s">
        <v>1610</v>
      </c>
      <c r="H1417" s="524"/>
      <c r="I1417" s="529">
        <v>1</v>
      </c>
    </row>
    <row r="1418" spans="1:9" s="530" customFormat="1" ht="24" x14ac:dyDescent="0.2">
      <c r="A1418" s="522">
        <v>1412</v>
      </c>
      <c r="B1418" s="523" t="s">
        <v>7142</v>
      </c>
      <c r="C1418" s="527" t="s">
        <v>7143</v>
      </c>
      <c r="D1418" s="526" t="s">
        <v>6977</v>
      </c>
      <c r="E1418" s="527" t="s">
        <v>7144</v>
      </c>
      <c r="F1418" s="464" t="s">
        <v>541</v>
      </c>
      <c r="G1418" s="464" t="s">
        <v>797</v>
      </c>
      <c r="H1418" s="524"/>
      <c r="I1418" s="529">
        <v>1</v>
      </c>
    </row>
    <row r="1419" spans="1:9" s="530" customFormat="1" ht="24" x14ac:dyDescent="0.2">
      <c r="A1419" s="522">
        <v>1413</v>
      </c>
      <c r="B1419" s="523" t="s">
        <v>7145</v>
      </c>
      <c r="C1419" s="527" t="s">
        <v>7146</v>
      </c>
      <c r="D1419" s="526" t="s">
        <v>6977</v>
      </c>
      <c r="E1419" s="527" t="s">
        <v>7147</v>
      </c>
      <c r="F1419" s="464" t="s">
        <v>541</v>
      </c>
      <c r="G1419" s="464" t="s">
        <v>797</v>
      </c>
      <c r="H1419" s="524"/>
      <c r="I1419" s="529">
        <v>1</v>
      </c>
    </row>
    <row r="1420" spans="1:9" s="530" customFormat="1" ht="24" x14ac:dyDescent="0.2">
      <c r="A1420" s="522">
        <v>1414</v>
      </c>
      <c r="B1420" s="523" t="s">
        <v>7148</v>
      </c>
      <c r="C1420" s="527" t="s">
        <v>7149</v>
      </c>
      <c r="D1420" s="526" t="s">
        <v>6977</v>
      </c>
      <c r="E1420" s="527" t="s">
        <v>7150</v>
      </c>
      <c r="F1420" s="464" t="s">
        <v>962</v>
      </c>
      <c r="G1420" s="464" t="s">
        <v>797</v>
      </c>
      <c r="H1420" s="524"/>
      <c r="I1420" s="529">
        <v>1</v>
      </c>
    </row>
    <row r="1421" spans="1:9" s="530" customFormat="1" ht="24" x14ac:dyDescent="0.2">
      <c r="A1421" s="522">
        <v>1415</v>
      </c>
      <c r="B1421" s="523" t="s">
        <v>7151</v>
      </c>
      <c r="C1421" s="527" t="s">
        <v>7152</v>
      </c>
      <c r="D1421" s="526" t="s">
        <v>6977</v>
      </c>
      <c r="E1421" s="527"/>
      <c r="F1421" s="464" t="s">
        <v>962</v>
      </c>
      <c r="G1421" s="464" t="s">
        <v>797</v>
      </c>
      <c r="H1421" s="524"/>
      <c r="I1421" s="529">
        <v>1</v>
      </c>
    </row>
    <row r="1422" spans="1:9" s="530" customFormat="1" ht="24" x14ac:dyDescent="0.2">
      <c r="A1422" s="522">
        <v>1416</v>
      </c>
      <c r="B1422" s="523" t="s">
        <v>7153</v>
      </c>
      <c r="C1422" s="527" t="s">
        <v>7154</v>
      </c>
      <c r="D1422" s="526" t="s">
        <v>6977</v>
      </c>
      <c r="E1422" s="527"/>
      <c r="F1422" s="464" t="s">
        <v>962</v>
      </c>
      <c r="G1422" s="464" t="s">
        <v>797</v>
      </c>
      <c r="H1422" s="524"/>
      <c r="I1422" s="529">
        <v>1</v>
      </c>
    </row>
    <row r="1423" spans="1:9" s="530" customFormat="1" ht="24" x14ac:dyDescent="0.2">
      <c r="A1423" s="522">
        <v>1417</v>
      </c>
      <c r="B1423" s="523" t="s">
        <v>7155</v>
      </c>
      <c r="C1423" s="527" t="s">
        <v>7156</v>
      </c>
      <c r="D1423" s="526" t="s">
        <v>6977</v>
      </c>
      <c r="E1423" s="527"/>
      <c r="F1423" s="464" t="s">
        <v>962</v>
      </c>
      <c r="G1423" s="464" t="s">
        <v>797</v>
      </c>
      <c r="H1423" s="524"/>
      <c r="I1423" s="529">
        <v>1</v>
      </c>
    </row>
    <row r="1424" spans="1:9" s="530" customFormat="1" ht="24" x14ac:dyDescent="0.2">
      <c r="A1424" s="522">
        <v>1418</v>
      </c>
      <c r="B1424" s="523" t="s">
        <v>7157</v>
      </c>
      <c r="C1424" s="527" t="s">
        <v>7158</v>
      </c>
      <c r="D1424" s="526" t="s">
        <v>6977</v>
      </c>
      <c r="E1424" s="527" t="s">
        <v>7159</v>
      </c>
      <c r="F1424" s="464" t="s">
        <v>2342</v>
      </c>
      <c r="G1424" s="464" t="s">
        <v>1610</v>
      </c>
      <c r="H1424" s="524"/>
      <c r="I1424" s="529">
        <v>1</v>
      </c>
    </row>
    <row r="1425" spans="1:9" s="530" customFormat="1" ht="24" x14ac:dyDescent="0.2">
      <c r="A1425" s="522">
        <v>1419</v>
      </c>
      <c r="B1425" s="523" t="s">
        <v>7160</v>
      </c>
      <c r="C1425" s="527" t="s">
        <v>7161</v>
      </c>
      <c r="D1425" s="526" t="s">
        <v>6977</v>
      </c>
      <c r="E1425" s="527"/>
      <c r="F1425" s="464" t="s">
        <v>2346</v>
      </c>
      <c r="G1425" s="464" t="s">
        <v>1610</v>
      </c>
      <c r="H1425" s="524"/>
      <c r="I1425" s="529">
        <v>2</v>
      </c>
    </row>
    <row r="1426" spans="1:9" s="530" customFormat="1" ht="24" x14ac:dyDescent="0.2">
      <c r="A1426" s="522">
        <v>1420</v>
      </c>
      <c r="B1426" s="523" t="s">
        <v>7162</v>
      </c>
      <c r="C1426" s="527" t="s">
        <v>7163</v>
      </c>
      <c r="D1426" s="526" t="s">
        <v>6977</v>
      </c>
      <c r="E1426" s="527"/>
      <c r="F1426" s="464" t="s">
        <v>2346</v>
      </c>
      <c r="G1426" s="464" t="s">
        <v>1610</v>
      </c>
      <c r="H1426" s="524"/>
      <c r="I1426" s="529">
        <v>6</v>
      </c>
    </row>
    <row r="1427" spans="1:9" s="530" customFormat="1" ht="36" x14ac:dyDescent="0.2">
      <c r="A1427" s="522">
        <v>1421</v>
      </c>
      <c r="B1427" s="523" t="s">
        <v>7164</v>
      </c>
      <c r="C1427" s="527" t="s">
        <v>7165</v>
      </c>
      <c r="D1427" s="526" t="s">
        <v>3424</v>
      </c>
      <c r="E1427" s="527"/>
      <c r="F1427" s="464" t="s">
        <v>2937</v>
      </c>
      <c r="G1427" s="464" t="s">
        <v>1610</v>
      </c>
      <c r="H1427" s="524"/>
      <c r="I1427" s="529">
        <v>1</v>
      </c>
    </row>
    <row r="1428" spans="1:9" s="530" customFormat="1" ht="36" x14ac:dyDescent="0.2">
      <c r="A1428" s="522">
        <v>1422</v>
      </c>
      <c r="B1428" s="523" t="s">
        <v>7166</v>
      </c>
      <c r="C1428" s="527" t="s">
        <v>7165</v>
      </c>
      <c r="D1428" s="526" t="s">
        <v>3424</v>
      </c>
      <c r="E1428" s="527"/>
      <c r="F1428" s="464" t="s">
        <v>2575</v>
      </c>
      <c r="G1428" s="464" t="s">
        <v>1610</v>
      </c>
      <c r="H1428" s="524"/>
      <c r="I1428" s="529">
        <v>1</v>
      </c>
    </row>
    <row r="1429" spans="1:9" s="530" customFormat="1" ht="24" x14ac:dyDescent="0.2">
      <c r="A1429" s="522">
        <v>1423</v>
      </c>
      <c r="B1429" s="523" t="s">
        <v>7167</v>
      </c>
      <c r="C1429" s="527" t="s">
        <v>7168</v>
      </c>
      <c r="D1429" s="526" t="s">
        <v>6977</v>
      </c>
      <c r="E1429" s="527" t="s">
        <v>7169</v>
      </c>
      <c r="F1429" s="464" t="s">
        <v>2321</v>
      </c>
      <c r="G1429" s="464" t="s">
        <v>1610</v>
      </c>
      <c r="H1429" s="524"/>
      <c r="I1429" s="529">
        <v>1</v>
      </c>
    </row>
    <row r="1430" spans="1:9" s="530" customFormat="1" ht="24" x14ac:dyDescent="0.2">
      <c r="A1430" s="522">
        <v>1424</v>
      </c>
      <c r="B1430" s="523" t="s">
        <v>7170</v>
      </c>
      <c r="C1430" s="527" t="s">
        <v>7171</v>
      </c>
      <c r="D1430" s="526" t="s">
        <v>6977</v>
      </c>
      <c r="E1430" s="527" t="s">
        <v>7172</v>
      </c>
      <c r="F1430" s="464" t="s">
        <v>2341</v>
      </c>
      <c r="G1430" s="464" t="s">
        <v>1610</v>
      </c>
      <c r="H1430" s="524"/>
      <c r="I1430" s="529">
        <v>1</v>
      </c>
    </row>
    <row r="1431" spans="1:9" s="530" customFormat="1" ht="24" x14ac:dyDescent="0.2">
      <c r="A1431" s="522">
        <v>1425</v>
      </c>
      <c r="B1431" s="523" t="s">
        <v>7173</v>
      </c>
      <c r="C1431" s="527" t="s">
        <v>7174</v>
      </c>
      <c r="D1431" s="526" t="s">
        <v>6977</v>
      </c>
      <c r="E1431" s="527" t="s">
        <v>7175</v>
      </c>
      <c r="F1431" s="464" t="s">
        <v>2342</v>
      </c>
      <c r="G1431" s="464" t="s">
        <v>1610</v>
      </c>
      <c r="H1431" s="524"/>
      <c r="I1431" s="529">
        <v>1</v>
      </c>
    </row>
    <row r="1432" spans="1:9" s="530" customFormat="1" ht="24" x14ac:dyDescent="0.2">
      <c r="A1432" s="522">
        <v>1426</v>
      </c>
      <c r="B1432" s="523" t="s">
        <v>7176</v>
      </c>
      <c r="C1432" s="527" t="s">
        <v>7177</v>
      </c>
      <c r="D1432" s="526" t="s">
        <v>6977</v>
      </c>
      <c r="E1432" s="527" t="s">
        <v>7178</v>
      </c>
      <c r="F1432" s="464" t="s">
        <v>2352</v>
      </c>
      <c r="G1432" s="464" t="s">
        <v>1610</v>
      </c>
      <c r="H1432" s="524"/>
      <c r="I1432" s="529">
        <v>1</v>
      </c>
    </row>
    <row r="1433" spans="1:9" s="530" customFormat="1" ht="24" x14ac:dyDescent="0.2">
      <c r="A1433" s="522">
        <v>1427</v>
      </c>
      <c r="B1433" s="523" t="s">
        <v>7179</v>
      </c>
      <c r="C1433" s="527" t="s">
        <v>7132</v>
      </c>
      <c r="D1433" s="526" t="s">
        <v>6977</v>
      </c>
      <c r="E1433" s="527" t="s">
        <v>7180</v>
      </c>
      <c r="F1433" s="464" t="s">
        <v>2352</v>
      </c>
      <c r="G1433" s="464" t="s">
        <v>1610</v>
      </c>
      <c r="H1433" s="524"/>
      <c r="I1433" s="529">
        <v>2</v>
      </c>
    </row>
    <row r="1434" spans="1:9" s="530" customFormat="1" ht="24" x14ac:dyDescent="0.2">
      <c r="A1434" s="522">
        <v>1428</v>
      </c>
      <c r="B1434" s="523" t="s">
        <v>7181</v>
      </c>
      <c r="C1434" s="527" t="s">
        <v>7182</v>
      </c>
      <c r="D1434" s="526" t="s">
        <v>6977</v>
      </c>
      <c r="E1434" s="527" t="s">
        <v>7183</v>
      </c>
      <c r="F1434" s="464" t="s">
        <v>962</v>
      </c>
      <c r="G1434" s="464" t="s">
        <v>797</v>
      </c>
      <c r="H1434" s="524"/>
      <c r="I1434" s="529">
        <v>1</v>
      </c>
    </row>
    <row r="1435" spans="1:9" s="530" customFormat="1" ht="24" x14ac:dyDescent="0.2">
      <c r="A1435" s="522">
        <v>1429</v>
      </c>
      <c r="B1435" s="523" t="s">
        <v>7184</v>
      </c>
      <c r="C1435" s="527" t="s">
        <v>7185</v>
      </c>
      <c r="D1435" s="526" t="s">
        <v>6977</v>
      </c>
      <c r="E1435" s="527" t="s">
        <v>7186</v>
      </c>
      <c r="F1435" s="464" t="s">
        <v>962</v>
      </c>
      <c r="G1435" s="464" t="s">
        <v>797</v>
      </c>
      <c r="H1435" s="524"/>
      <c r="I1435" s="529">
        <v>1</v>
      </c>
    </row>
    <row r="1436" spans="1:9" s="530" customFormat="1" ht="36" x14ac:dyDescent="0.2">
      <c r="A1436" s="522">
        <v>1430</v>
      </c>
      <c r="B1436" s="523" t="s">
        <v>7187</v>
      </c>
      <c r="C1436" s="527" t="s">
        <v>7188</v>
      </c>
      <c r="D1436" s="526" t="s">
        <v>6977</v>
      </c>
      <c r="E1436" s="527" t="s">
        <v>7189</v>
      </c>
      <c r="F1436" s="464" t="s">
        <v>962</v>
      </c>
      <c r="G1436" s="464" t="s">
        <v>797</v>
      </c>
      <c r="H1436" s="524"/>
      <c r="I1436" s="529">
        <v>1</v>
      </c>
    </row>
    <row r="1437" spans="1:9" s="530" customFormat="1" ht="48" x14ac:dyDescent="0.2">
      <c r="A1437" s="522">
        <v>1431</v>
      </c>
      <c r="B1437" s="523" t="s">
        <v>7190</v>
      </c>
      <c r="C1437" s="527" t="s">
        <v>7191</v>
      </c>
      <c r="D1437" s="526" t="s">
        <v>6977</v>
      </c>
      <c r="E1437" s="527" t="s">
        <v>6860</v>
      </c>
      <c r="F1437" s="464" t="s">
        <v>962</v>
      </c>
      <c r="G1437" s="464" t="s">
        <v>797</v>
      </c>
      <c r="H1437" s="524"/>
      <c r="I1437" s="529">
        <v>1</v>
      </c>
    </row>
    <row r="1438" spans="1:9" s="530" customFormat="1" ht="24" x14ac:dyDescent="0.2">
      <c r="A1438" s="522">
        <v>1432</v>
      </c>
      <c r="B1438" s="523" t="s">
        <v>7192</v>
      </c>
      <c r="C1438" s="527" t="s">
        <v>7112</v>
      </c>
      <c r="D1438" s="526" t="s">
        <v>7193</v>
      </c>
      <c r="E1438" s="527" t="s">
        <v>7194</v>
      </c>
      <c r="F1438" s="464" t="s">
        <v>4161</v>
      </c>
      <c r="G1438" s="464" t="s">
        <v>1610</v>
      </c>
      <c r="H1438" s="524"/>
      <c r="I1438" s="529">
        <v>1</v>
      </c>
    </row>
    <row r="1439" spans="1:9" s="530" customFormat="1" ht="24" x14ac:dyDescent="0.2">
      <c r="A1439" s="522">
        <v>1433</v>
      </c>
      <c r="B1439" s="523" t="s">
        <v>7195</v>
      </c>
      <c r="C1439" s="527" t="s">
        <v>4655</v>
      </c>
      <c r="D1439" s="526" t="s">
        <v>7193</v>
      </c>
      <c r="E1439" s="527" t="s">
        <v>7196</v>
      </c>
      <c r="F1439" s="464" t="s">
        <v>962</v>
      </c>
      <c r="G1439" s="464" t="s">
        <v>797</v>
      </c>
      <c r="H1439" s="524"/>
      <c r="I1439" s="529">
        <f>2+1+1</f>
        <v>4</v>
      </c>
    </row>
    <row r="1440" spans="1:9" s="530" customFormat="1" ht="24" x14ac:dyDescent="0.2">
      <c r="A1440" s="522">
        <v>1434</v>
      </c>
      <c r="B1440" s="523" t="s">
        <v>7197</v>
      </c>
      <c r="C1440" s="527" t="s">
        <v>4655</v>
      </c>
      <c r="D1440" s="526" t="s">
        <v>7193</v>
      </c>
      <c r="E1440" s="527" t="s">
        <v>7198</v>
      </c>
      <c r="F1440" s="464" t="s">
        <v>962</v>
      </c>
      <c r="G1440" s="464" t="s">
        <v>797</v>
      </c>
      <c r="H1440" s="524"/>
      <c r="I1440" s="529">
        <v>2</v>
      </c>
    </row>
    <row r="1441" spans="1:9" s="530" customFormat="1" ht="24" x14ac:dyDescent="0.2">
      <c r="A1441" s="522">
        <v>1435</v>
      </c>
      <c r="B1441" s="523" t="s">
        <v>7199</v>
      </c>
      <c r="C1441" s="527" t="s">
        <v>7200</v>
      </c>
      <c r="D1441" s="526" t="s">
        <v>7193</v>
      </c>
      <c r="E1441" s="527" t="s">
        <v>7201</v>
      </c>
      <c r="F1441" s="464" t="s">
        <v>1450</v>
      </c>
      <c r="G1441" s="464" t="s">
        <v>1610</v>
      </c>
      <c r="H1441" s="524"/>
      <c r="I1441" s="529">
        <v>1</v>
      </c>
    </row>
    <row r="1442" spans="1:9" s="530" customFormat="1" ht="24" x14ac:dyDescent="0.2">
      <c r="A1442" s="522">
        <v>1436</v>
      </c>
      <c r="B1442" s="523" t="s">
        <v>7202</v>
      </c>
      <c r="C1442" s="527" t="s">
        <v>7203</v>
      </c>
      <c r="D1442" s="526" t="s">
        <v>7193</v>
      </c>
      <c r="E1442" s="527" t="s">
        <v>7204</v>
      </c>
      <c r="F1442" s="464" t="s">
        <v>1433</v>
      </c>
      <c r="G1442" s="464" t="s">
        <v>1610</v>
      </c>
      <c r="H1442" s="524"/>
      <c r="I1442" s="529">
        <v>1</v>
      </c>
    </row>
    <row r="1443" spans="1:9" s="530" customFormat="1" ht="24" x14ac:dyDescent="0.2">
      <c r="A1443" s="522">
        <v>1437</v>
      </c>
      <c r="B1443" s="523" t="s">
        <v>7205</v>
      </c>
      <c r="C1443" s="527" t="s">
        <v>7206</v>
      </c>
      <c r="D1443" s="526" t="s">
        <v>7193</v>
      </c>
      <c r="E1443" s="527" t="s">
        <v>7207</v>
      </c>
      <c r="F1443" s="464" t="s">
        <v>962</v>
      </c>
      <c r="G1443" s="464" t="s">
        <v>797</v>
      </c>
      <c r="H1443" s="524"/>
      <c r="I1443" s="529">
        <v>1</v>
      </c>
    </row>
    <row r="1444" spans="1:9" s="530" customFormat="1" ht="36" x14ac:dyDescent="0.2">
      <c r="A1444" s="522">
        <v>1438</v>
      </c>
      <c r="B1444" s="523" t="s">
        <v>7208</v>
      </c>
      <c r="C1444" s="527" t="s">
        <v>7209</v>
      </c>
      <c r="D1444" s="526" t="s">
        <v>7193</v>
      </c>
      <c r="E1444" s="527" t="s">
        <v>7210</v>
      </c>
      <c r="F1444" s="464" t="s">
        <v>2937</v>
      </c>
      <c r="G1444" s="464" t="s">
        <v>1610</v>
      </c>
      <c r="H1444" s="524"/>
      <c r="I1444" s="529">
        <v>1</v>
      </c>
    </row>
    <row r="1445" spans="1:9" s="530" customFormat="1" ht="24" x14ac:dyDescent="0.2">
      <c r="A1445" s="522">
        <v>1439</v>
      </c>
      <c r="B1445" s="523" t="s">
        <v>7211</v>
      </c>
      <c r="C1445" s="527" t="s">
        <v>7212</v>
      </c>
      <c r="D1445" s="526" t="s">
        <v>7193</v>
      </c>
      <c r="E1445" s="527" t="s">
        <v>7213</v>
      </c>
      <c r="F1445" s="464" t="s">
        <v>2893</v>
      </c>
      <c r="G1445" s="464" t="s">
        <v>1610</v>
      </c>
      <c r="H1445" s="524"/>
      <c r="I1445" s="529">
        <v>1</v>
      </c>
    </row>
    <row r="1446" spans="1:9" s="530" customFormat="1" ht="24" x14ac:dyDescent="0.2">
      <c r="A1446" s="522">
        <v>1440</v>
      </c>
      <c r="B1446" s="523" t="s">
        <v>7214</v>
      </c>
      <c r="C1446" s="527" t="s">
        <v>7215</v>
      </c>
      <c r="D1446" s="526" t="s">
        <v>7193</v>
      </c>
      <c r="E1446" s="527" t="s">
        <v>7216</v>
      </c>
      <c r="F1446" s="464" t="s">
        <v>2937</v>
      </c>
      <c r="G1446" s="464" t="s">
        <v>1610</v>
      </c>
      <c r="H1446" s="524"/>
      <c r="I1446" s="529">
        <v>1</v>
      </c>
    </row>
    <row r="1447" spans="1:9" s="530" customFormat="1" ht="24" x14ac:dyDescent="0.2">
      <c r="A1447" s="522">
        <v>1441</v>
      </c>
      <c r="B1447" s="523" t="s">
        <v>7217</v>
      </c>
      <c r="C1447" s="527" t="s">
        <v>7218</v>
      </c>
      <c r="D1447" s="526" t="s">
        <v>7193</v>
      </c>
      <c r="E1447" s="527" t="s">
        <v>7219</v>
      </c>
      <c r="F1447" s="464" t="s">
        <v>2893</v>
      </c>
      <c r="G1447" s="464" t="s">
        <v>1610</v>
      </c>
      <c r="H1447" s="524"/>
      <c r="I1447" s="529">
        <v>1</v>
      </c>
    </row>
    <row r="1448" spans="1:9" s="530" customFormat="1" ht="24" x14ac:dyDescent="0.2">
      <c r="A1448" s="522">
        <v>1442</v>
      </c>
      <c r="B1448" s="523" t="s">
        <v>7220</v>
      </c>
      <c r="C1448" s="527" t="s">
        <v>7221</v>
      </c>
      <c r="D1448" s="526" t="s">
        <v>7193</v>
      </c>
      <c r="E1448" s="527" t="s">
        <v>7222</v>
      </c>
      <c r="F1448" s="464" t="s">
        <v>2937</v>
      </c>
      <c r="G1448" s="464" t="s">
        <v>1610</v>
      </c>
      <c r="H1448" s="524"/>
      <c r="I1448" s="529">
        <v>1</v>
      </c>
    </row>
    <row r="1449" spans="1:9" s="530" customFormat="1" ht="24" x14ac:dyDescent="0.2">
      <c r="A1449" s="522">
        <v>1443</v>
      </c>
      <c r="B1449" s="523" t="s">
        <v>7223</v>
      </c>
      <c r="C1449" s="527" t="s">
        <v>7224</v>
      </c>
      <c r="D1449" s="526" t="s">
        <v>7193</v>
      </c>
      <c r="E1449" s="527" t="s">
        <v>7225</v>
      </c>
      <c r="F1449" s="464" t="s">
        <v>2937</v>
      </c>
      <c r="G1449" s="464" t="s">
        <v>1610</v>
      </c>
      <c r="H1449" s="524"/>
      <c r="I1449" s="529">
        <v>2</v>
      </c>
    </row>
    <row r="1450" spans="1:9" s="530" customFormat="1" ht="24" x14ac:dyDescent="0.2">
      <c r="A1450" s="522">
        <v>1444</v>
      </c>
      <c r="B1450" s="523" t="s">
        <v>7226</v>
      </c>
      <c r="C1450" s="527" t="s">
        <v>7227</v>
      </c>
      <c r="D1450" s="526" t="s">
        <v>7193</v>
      </c>
      <c r="E1450" s="527" t="s">
        <v>7228</v>
      </c>
      <c r="F1450" s="464" t="s">
        <v>962</v>
      </c>
      <c r="G1450" s="464" t="s">
        <v>797</v>
      </c>
      <c r="H1450" s="524"/>
      <c r="I1450" s="529">
        <f>3+1+1</f>
        <v>5</v>
      </c>
    </row>
    <row r="1451" spans="1:9" s="530" customFormat="1" ht="24" x14ac:dyDescent="0.2">
      <c r="A1451" s="522">
        <v>1445</v>
      </c>
      <c r="B1451" s="523" t="s">
        <v>7229</v>
      </c>
      <c r="C1451" s="527" t="s">
        <v>4596</v>
      </c>
      <c r="D1451" s="526" t="s">
        <v>7193</v>
      </c>
      <c r="E1451" s="527" t="s">
        <v>7230</v>
      </c>
      <c r="F1451" s="464" t="s">
        <v>4161</v>
      </c>
      <c r="G1451" s="464" t="s">
        <v>1610</v>
      </c>
      <c r="H1451" s="524"/>
      <c r="I1451" s="529">
        <v>1</v>
      </c>
    </row>
    <row r="1452" spans="1:9" s="530" customFormat="1" ht="228" x14ac:dyDescent="0.2">
      <c r="A1452" s="522">
        <v>1446</v>
      </c>
      <c r="B1452" s="523" t="s">
        <v>7231</v>
      </c>
      <c r="C1452" s="460" t="s">
        <v>7232</v>
      </c>
      <c r="D1452" s="526"/>
      <c r="E1452" s="527" t="s">
        <v>7233</v>
      </c>
      <c r="F1452" s="464" t="s">
        <v>2342</v>
      </c>
      <c r="G1452" s="464" t="s">
        <v>1610</v>
      </c>
      <c r="H1452" s="455"/>
      <c r="I1452" s="529">
        <v>2</v>
      </c>
    </row>
    <row r="1453" spans="1:9" s="530" customFormat="1" ht="24" x14ac:dyDescent="0.2">
      <c r="A1453" s="522">
        <v>1447</v>
      </c>
      <c r="B1453" s="523" t="s">
        <v>7234</v>
      </c>
      <c r="C1453" s="460" t="s">
        <v>5557</v>
      </c>
      <c r="D1453" s="526" t="s">
        <v>7193</v>
      </c>
      <c r="E1453" s="527" t="s">
        <v>7235</v>
      </c>
      <c r="F1453" s="464" t="s">
        <v>962</v>
      </c>
      <c r="G1453" s="464" t="s">
        <v>797</v>
      </c>
      <c r="H1453" s="524"/>
      <c r="I1453" s="529">
        <f>1+1</f>
        <v>2</v>
      </c>
    </row>
    <row r="1454" spans="1:9" s="530" customFormat="1" ht="36" x14ac:dyDescent="0.2">
      <c r="A1454" s="522">
        <v>1448</v>
      </c>
      <c r="B1454" s="523" t="s">
        <v>7236</v>
      </c>
      <c r="C1454" s="460" t="s">
        <v>7237</v>
      </c>
      <c r="D1454" s="526" t="s">
        <v>7193</v>
      </c>
      <c r="E1454" s="527"/>
      <c r="F1454" s="464" t="s">
        <v>1361</v>
      </c>
      <c r="G1454" s="474" t="s">
        <v>1610</v>
      </c>
      <c r="H1454" s="524"/>
      <c r="I1454" s="529">
        <v>1</v>
      </c>
    </row>
    <row r="1455" spans="1:9" s="530" customFormat="1" ht="36" x14ac:dyDescent="0.2">
      <c r="A1455" s="522">
        <v>1449</v>
      </c>
      <c r="B1455" s="523" t="s">
        <v>7238</v>
      </c>
      <c r="C1455" s="460" t="s">
        <v>7239</v>
      </c>
      <c r="D1455" s="526" t="s">
        <v>7193</v>
      </c>
      <c r="E1455" s="527" t="s">
        <v>7240</v>
      </c>
      <c r="F1455" s="464" t="s">
        <v>2937</v>
      </c>
      <c r="G1455" s="474" t="s">
        <v>1610</v>
      </c>
      <c r="H1455" s="524"/>
      <c r="I1455" s="529">
        <v>1</v>
      </c>
    </row>
    <row r="1456" spans="1:9" s="530" customFormat="1" ht="36" x14ac:dyDescent="0.2">
      <c r="A1456" s="522">
        <v>1450</v>
      </c>
      <c r="B1456" s="523" t="s">
        <v>7241</v>
      </c>
      <c r="C1456" s="460" t="s">
        <v>7242</v>
      </c>
      <c r="D1456" s="526" t="s">
        <v>7193</v>
      </c>
      <c r="E1456" s="527" t="s">
        <v>7243</v>
      </c>
      <c r="F1456" s="464" t="s">
        <v>2937</v>
      </c>
      <c r="G1456" s="474" t="s">
        <v>1610</v>
      </c>
      <c r="H1456" s="524"/>
      <c r="I1456" s="529">
        <v>1</v>
      </c>
    </row>
    <row r="1457" spans="1:9" s="530" customFormat="1" ht="24" x14ac:dyDescent="0.2">
      <c r="A1457" s="522">
        <v>1451</v>
      </c>
      <c r="B1457" s="523" t="s">
        <v>7244</v>
      </c>
      <c r="C1457" s="460" t="s">
        <v>7245</v>
      </c>
      <c r="D1457" s="526" t="s">
        <v>7193</v>
      </c>
      <c r="E1457" s="527"/>
      <c r="F1457" s="464" t="s">
        <v>962</v>
      </c>
      <c r="G1457" s="464" t="s">
        <v>797</v>
      </c>
      <c r="H1457" s="524"/>
      <c r="I1457" s="529">
        <v>1</v>
      </c>
    </row>
    <row r="1458" spans="1:9" s="530" customFormat="1" ht="24" x14ac:dyDescent="0.2">
      <c r="A1458" s="522">
        <v>1452</v>
      </c>
      <c r="B1458" s="523" t="s">
        <v>7246</v>
      </c>
      <c r="C1458" s="460" t="s">
        <v>7247</v>
      </c>
      <c r="D1458" s="526" t="s">
        <v>7193</v>
      </c>
      <c r="E1458" s="527"/>
      <c r="F1458" s="464" t="s">
        <v>962</v>
      </c>
      <c r="G1458" s="464" t="s">
        <v>797</v>
      </c>
      <c r="H1458" s="524"/>
      <c r="I1458" s="529">
        <v>1</v>
      </c>
    </row>
    <row r="1459" spans="1:9" s="530" customFormat="1" ht="24" x14ac:dyDescent="0.2">
      <c r="A1459" s="522">
        <v>1453</v>
      </c>
      <c r="B1459" s="523" t="s">
        <v>7248</v>
      </c>
      <c r="C1459" s="460" t="s">
        <v>7249</v>
      </c>
      <c r="D1459" s="526" t="s">
        <v>7193</v>
      </c>
      <c r="E1459" s="527" t="s">
        <v>7250</v>
      </c>
      <c r="F1459" s="464" t="s">
        <v>1361</v>
      </c>
      <c r="G1459" s="474" t="s">
        <v>1610</v>
      </c>
      <c r="H1459" s="524"/>
      <c r="I1459" s="529">
        <v>1</v>
      </c>
    </row>
    <row r="1460" spans="1:9" s="530" customFormat="1" ht="24" x14ac:dyDescent="0.2">
      <c r="A1460" s="522">
        <v>1454</v>
      </c>
      <c r="B1460" s="523" t="s">
        <v>7251</v>
      </c>
      <c r="C1460" s="460" t="s">
        <v>7252</v>
      </c>
      <c r="D1460" s="526" t="s">
        <v>7193</v>
      </c>
      <c r="E1460" s="527" t="s">
        <v>7253</v>
      </c>
      <c r="F1460" s="464" t="s">
        <v>1361</v>
      </c>
      <c r="G1460" s="474" t="s">
        <v>1610</v>
      </c>
      <c r="H1460" s="524"/>
      <c r="I1460" s="529">
        <v>1</v>
      </c>
    </row>
    <row r="1461" spans="1:9" s="530" customFormat="1" ht="36" x14ac:dyDescent="0.2">
      <c r="A1461" s="522">
        <v>1455</v>
      </c>
      <c r="B1461" s="523" t="s">
        <v>7254</v>
      </c>
      <c r="C1461" s="460" t="s">
        <v>7255</v>
      </c>
      <c r="D1461" s="526" t="s">
        <v>6977</v>
      </c>
      <c r="E1461" s="527"/>
      <c r="F1461" s="464" t="s">
        <v>2575</v>
      </c>
      <c r="G1461" s="474" t="s">
        <v>1610</v>
      </c>
      <c r="H1461" s="524"/>
      <c r="I1461" s="529">
        <v>1</v>
      </c>
    </row>
    <row r="1462" spans="1:9" s="530" customFormat="1" ht="36" x14ac:dyDescent="0.2">
      <c r="A1462" s="522">
        <v>1456</v>
      </c>
      <c r="B1462" s="523" t="s">
        <v>7256</v>
      </c>
      <c r="C1462" s="460" t="s">
        <v>7257</v>
      </c>
      <c r="D1462" s="526" t="s">
        <v>7193</v>
      </c>
      <c r="E1462" s="527" t="s">
        <v>7258</v>
      </c>
      <c r="F1462" s="464" t="s">
        <v>2575</v>
      </c>
      <c r="G1462" s="474" t="s">
        <v>1610</v>
      </c>
      <c r="H1462" s="524"/>
      <c r="I1462" s="529">
        <v>1</v>
      </c>
    </row>
    <row r="1463" spans="1:9" s="530" customFormat="1" ht="36" x14ac:dyDescent="0.2">
      <c r="A1463" s="522">
        <v>1457</v>
      </c>
      <c r="B1463" s="523" t="s">
        <v>7259</v>
      </c>
      <c r="C1463" s="460" t="s">
        <v>7260</v>
      </c>
      <c r="D1463" s="526" t="s">
        <v>7193</v>
      </c>
      <c r="E1463" s="527" t="s">
        <v>7261</v>
      </c>
      <c r="F1463" s="464" t="s">
        <v>2575</v>
      </c>
      <c r="G1463" s="474" t="s">
        <v>1610</v>
      </c>
      <c r="H1463" s="524"/>
      <c r="I1463" s="529">
        <v>1</v>
      </c>
    </row>
    <row r="1464" spans="1:9" s="530" customFormat="1" ht="36" x14ac:dyDescent="0.2">
      <c r="A1464" s="522">
        <v>1458</v>
      </c>
      <c r="B1464" s="523" t="s">
        <v>7262</v>
      </c>
      <c r="C1464" s="460" t="s">
        <v>7263</v>
      </c>
      <c r="D1464" s="526" t="s">
        <v>7193</v>
      </c>
      <c r="E1464" s="527" t="s">
        <v>7264</v>
      </c>
      <c r="F1464" s="464" t="s">
        <v>2575</v>
      </c>
      <c r="G1464" s="474" t="s">
        <v>1610</v>
      </c>
      <c r="H1464" s="524"/>
      <c r="I1464" s="529">
        <v>1</v>
      </c>
    </row>
    <row r="1465" spans="1:9" s="530" customFormat="1" ht="36" x14ac:dyDescent="0.2">
      <c r="A1465" s="522">
        <v>1459</v>
      </c>
      <c r="B1465" s="523" t="s">
        <v>7265</v>
      </c>
      <c r="C1465" s="460" t="s">
        <v>7266</v>
      </c>
      <c r="D1465" s="526" t="s">
        <v>7193</v>
      </c>
      <c r="E1465" s="527" t="s">
        <v>7267</v>
      </c>
      <c r="F1465" s="464" t="s">
        <v>2575</v>
      </c>
      <c r="G1465" s="474" t="s">
        <v>1610</v>
      </c>
      <c r="H1465" s="524"/>
      <c r="I1465" s="529">
        <v>1</v>
      </c>
    </row>
    <row r="1466" spans="1:9" s="530" customFormat="1" ht="36" x14ac:dyDescent="0.2">
      <c r="A1466" s="522">
        <v>1460</v>
      </c>
      <c r="B1466" s="523" t="s">
        <v>7268</v>
      </c>
      <c r="C1466" s="460" t="s">
        <v>7269</v>
      </c>
      <c r="D1466" s="526" t="s">
        <v>7193</v>
      </c>
      <c r="E1466" s="527" t="s">
        <v>7270</v>
      </c>
      <c r="F1466" s="464" t="s">
        <v>2575</v>
      </c>
      <c r="G1466" s="474" t="s">
        <v>1610</v>
      </c>
      <c r="H1466" s="524"/>
      <c r="I1466" s="529">
        <v>1</v>
      </c>
    </row>
    <row r="1467" spans="1:9" s="530" customFormat="1" ht="24" x14ac:dyDescent="0.2">
      <c r="A1467" s="522">
        <v>1461</v>
      </c>
      <c r="B1467" s="523" t="s">
        <v>7271</v>
      </c>
      <c r="C1467" s="460" t="s">
        <v>7272</v>
      </c>
      <c r="D1467" s="526" t="s">
        <v>7193</v>
      </c>
      <c r="E1467" s="527" t="s">
        <v>7273</v>
      </c>
      <c r="F1467" s="464" t="s">
        <v>962</v>
      </c>
      <c r="G1467" s="464" t="s">
        <v>797</v>
      </c>
      <c r="H1467" s="524"/>
      <c r="I1467" s="529">
        <v>1</v>
      </c>
    </row>
    <row r="1468" spans="1:9" s="530" customFormat="1" ht="24" x14ac:dyDescent="0.2">
      <c r="A1468" s="522">
        <v>1462</v>
      </c>
      <c r="B1468" s="523" t="s">
        <v>7274</v>
      </c>
      <c r="C1468" s="460" t="s">
        <v>7275</v>
      </c>
      <c r="D1468" s="526" t="s">
        <v>7193</v>
      </c>
      <c r="E1468" s="527" t="s">
        <v>7276</v>
      </c>
      <c r="F1468" s="464" t="s">
        <v>962</v>
      </c>
      <c r="G1468" s="464" t="s">
        <v>797</v>
      </c>
      <c r="H1468" s="524"/>
      <c r="I1468" s="529">
        <v>2</v>
      </c>
    </row>
    <row r="1469" spans="1:9" s="530" customFormat="1" ht="24" x14ac:dyDescent="0.2">
      <c r="A1469" s="522">
        <v>1463</v>
      </c>
      <c r="B1469" s="523" t="s">
        <v>7277</v>
      </c>
      <c r="C1469" s="460" t="s">
        <v>7275</v>
      </c>
      <c r="D1469" s="526" t="s">
        <v>7193</v>
      </c>
      <c r="E1469" s="527" t="s">
        <v>7278</v>
      </c>
      <c r="F1469" s="464" t="s">
        <v>962</v>
      </c>
      <c r="G1469" s="464" t="s">
        <v>797</v>
      </c>
      <c r="H1469" s="524"/>
      <c r="I1469" s="529">
        <v>1</v>
      </c>
    </row>
    <row r="1470" spans="1:9" s="530" customFormat="1" ht="24" x14ac:dyDescent="0.2">
      <c r="A1470" s="522">
        <v>1464</v>
      </c>
      <c r="B1470" s="523" t="s">
        <v>7279</v>
      </c>
      <c r="C1470" s="460" t="s">
        <v>7280</v>
      </c>
      <c r="D1470" s="526" t="s">
        <v>6883</v>
      </c>
      <c r="E1470" s="527" t="s">
        <v>6860</v>
      </c>
      <c r="F1470" s="464" t="s">
        <v>962</v>
      </c>
      <c r="G1470" s="464" t="s">
        <v>797</v>
      </c>
      <c r="H1470" s="524"/>
      <c r="I1470" s="529">
        <v>1</v>
      </c>
    </row>
    <row r="1471" spans="1:9" s="530" customFormat="1" ht="96" x14ac:dyDescent="0.2">
      <c r="A1471" s="522">
        <v>1465</v>
      </c>
      <c r="B1471" s="523" t="s">
        <v>7281</v>
      </c>
      <c r="C1471" s="460" t="s">
        <v>7282</v>
      </c>
      <c r="D1471" s="526"/>
      <c r="E1471" s="527" t="s">
        <v>7283</v>
      </c>
      <c r="F1471" s="464" t="s">
        <v>740</v>
      </c>
      <c r="G1471" s="464" t="s">
        <v>1610</v>
      </c>
      <c r="H1471" s="524"/>
      <c r="I1471" s="529">
        <v>1</v>
      </c>
    </row>
    <row r="1472" spans="1:9" s="530" customFormat="1" ht="60" x14ac:dyDescent="0.2">
      <c r="A1472" s="522">
        <v>1466</v>
      </c>
      <c r="B1472" s="523" t="s">
        <v>7284</v>
      </c>
      <c r="C1472" s="460" t="s">
        <v>7285</v>
      </c>
      <c r="D1472" s="526"/>
      <c r="E1472" s="527" t="s">
        <v>7286</v>
      </c>
      <c r="F1472" s="464" t="s">
        <v>962</v>
      </c>
      <c r="G1472" s="464" t="s">
        <v>797</v>
      </c>
      <c r="H1472" s="524"/>
      <c r="I1472" s="529">
        <v>1</v>
      </c>
    </row>
    <row r="1473" spans="1:9" s="530" customFormat="1" ht="108" x14ac:dyDescent="0.2">
      <c r="A1473" s="522">
        <v>1467</v>
      </c>
      <c r="B1473" s="523" t="s">
        <v>7287</v>
      </c>
      <c r="C1473" s="460" t="s">
        <v>7288</v>
      </c>
      <c r="D1473" s="526"/>
      <c r="E1473" s="527" t="s">
        <v>7289</v>
      </c>
      <c r="F1473" s="464" t="s">
        <v>740</v>
      </c>
      <c r="G1473" s="474" t="s">
        <v>1610</v>
      </c>
      <c r="H1473" s="565"/>
      <c r="I1473" s="529">
        <v>1</v>
      </c>
    </row>
    <row r="1474" spans="1:9" s="530" customFormat="1" ht="24" x14ac:dyDescent="0.2">
      <c r="A1474" s="522">
        <v>1468</v>
      </c>
      <c r="B1474" s="523" t="s">
        <v>7290</v>
      </c>
      <c r="C1474" s="460" t="s">
        <v>7291</v>
      </c>
      <c r="D1474" s="526"/>
      <c r="E1474" s="527" t="s">
        <v>7292</v>
      </c>
      <c r="F1474" s="464" t="s">
        <v>740</v>
      </c>
      <c r="G1474" s="474" t="s">
        <v>1610</v>
      </c>
      <c r="H1474" s="565"/>
      <c r="I1474" s="529">
        <v>2</v>
      </c>
    </row>
    <row r="1475" spans="1:9" s="530" customFormat="1" ht="36" x14ac:dyDescent="0.2">
      <c r="A1475" s="522">
        <v>1469</v>
      </c>
      <c r="B1475" s="523" t="s">
        <v>7293</v>
      </c>
      <c r="C1475" s="460" t="s">
        <v>7294</v>
      </c>
      <c r="D1475" s="526"/>
      <c r="E1475" s="527"/>
      <c r="F1475" s="464" t="s">
        <v>2575</v>
      </c>
      <c r="G1475" s="474" t="s">
        <v>1610</v>
      </c>
      <c r="H1475" s="524"/>
      <c r="I1475" s="529">
        <v>1</v>
      </c>
    </row>
    <row r="1476" spans="1:9" s="530" customFormat="1" ht="24" x14ac:dyDescent="0.2">
      <c r="A1476" s="522">
        <v>1470</v>
      </c>
      <c r="B1476" s="523" t="s">
        <v>7295</v>
      </c>
      <c r="C1476" s="460" t="s">
        <v>7296</v>
      </c>
      <c r="D1476" s="526" t="s">
        <v>7193</v>
      </c>
      <c r="E1476" s="527" t="s">
        <v>7297</v>
      </c>
      <c r="F1476" s="464" t="s">
        <v>2937</v>
      </c>
      <c r="G1476" s="474" t="s">
        <v>1610</v>
      </c>
      <c r="H1476" s="524"/>
      <c r="I1476" s="529">
        <v>1</v>
      </c>
    </row>
    <row r="1477" spans="1:9" s="530" customFormat="1" ht="36" x14ac:dyDescent="0.2">
      <c r="A1477" s="522">
        <v>1471</v>
      </c>
      <c r="B1477" s="523" t="s">
        <v>7298</v>
      </c>
      <c r="C1477" s="460" t="s">
        <v>7299</v>
      </c>
      <c r="D1477" s="526" t="s">
        <v>7193</v>
      </c>
      <c r="E1477" s="527" t="s">
        <v>7300</v>
      </c>
      <c r="F1477" s="464" t="s">
        <v>2575</v>
      </c>
      <c r="G1477" s="474" t="s">
        <v>1610</v>
      </c>
      <c r="H1477" s="524"/>
      <c r="I1477" s="529">
        <v>1</v>
      </c>
    </row>
    <row r="1478" spans="1:9" s="530" customFormat="1" ht="24" x14ac:dyDescent="0.2">
      <c r="A1478" s="522">
        <v>1472</v>
      </c>
      <c r="B1478" s="523" t="s">
        <v>7301</v>
      </c>
      <c r="C1478" s="460" t="s">
        <v>7302</v>
      </c>
      <c r="D1478" s="526" t="s">
        <v>7193</v>
      </c>
      <c r="E1478" s="527" t="s">
        <v>7303</v>
      </c>
      <c r="F1478" s="464" t="s">
        <v>2321</v>
      </c>
      <c r="G1478" s="464" t="s">
        <v>1610</v>
      </c>
      <c r="H1478" s="524"/>
      <c r="I1478" s="529">
        <v>1</v>
      </c>
    </row>
    <row r="1479" spans="1:9" s="530" customFormat="1" ht="24" x14ac:dyDescent="0.2">
      <c r="A1479" s="522">
        <v>1473</v>
      </c>
      <c r="B1479" s="523" t="s">
        <v>7304</v>
      </c>
      <c r="C1479" s="460" t="s">
        <v>7305</v>
      </c>
      <c r="D1479" s="526" t="s">
        <v>7193</v>
      </c>
      <c r="E1479" s="527" t="s">
        <v>7306</v>
      </c>
      <c r="F1479" s="464" t="s">
        <v>2321</v>
      </c>
      <c r="G1479" s="464" t="s">
        <v>1610</v>
      </c>
      <c r="H1479" s="524"/>
      <c r="I1479" s="529">
        <v>1</v>
      </c>
    </row>
    <row r="1480" spans="1:9" s="530" customFormat="1" ht="36" x14ac:dyDescent="0.2">
      <c r="A1480" s="522">
        <v>1474</v>
      </c>
      <c r="B1480" s="523" t="s">
        <v>7307</v>
      </c>
      <c r="C1480" s="460" t="s">
        <v>7308</v>
      </c>
      <c r="D1480" s="526" t="s">
        <v>7193</v>
      </c>
      <c r="E1480" s="527" t="s">
        <v>7309</v>
      </c>
      <c r="F1480" s="464" t="s">
        <v>962</v>
      </c>
      <c r="G1480" s="464" t="s">
        <v>797</v>
      </c>
      <c r="H1480" s="524"/>
      <c r="I1480" s="529">
        <v>1</v>
      </c>
    </row>
    <row r="1481" spans="1:9" s="530" customFormat="1" ht="36" x14ac:dyDescent="0.2">
      <c r="A1481" s="522">
        <v>1475</v>
      </c>
      <c r="B1481" s="523" t="s">
        <v>7310</v>
      </c>
      <c r="C1481" s="460" t="s">
        <v>7311</v>
      </c>
      <c r="D1481" s="526" t="s">
        <v>7193</v>
      </c>
      <c r="E1481" s="527"/>
      <c r="F1481" s="464" t="s">
        <v>962</v>
      </c>
      <c r="G1481" s="464" t="s">
        <v>797</v>
      </c>
      <c r="H1481" s="524"/>
      <c r="I1481" s="529">
        <f>1+1</f>
        <v>2</v>
      </c>
    </row>
    <row r="1482" spans="1:9" s="530" customFormat="1" ht="24" x14ac:dyDescent="0.2">
      <c r="A1482" s="522">
        <v>1476</v>
      </c>
      <c r="B1482" s="523" t="s">
        <v>7312</v>
      </c>
      <c r="C1482" s="460" t="s">
        <v>7313</v>
      </c>
      <c r="D1482" s="526" t="s">
        <v>7193</v>
      </c>
      <c r="E1482" s="527" t="s">
        <v>7314</v>
      </c>
      <c r="F1482" s="464" t="s">
        <v>1361</v>
      </c>
      <c r="G1482" s="474" t="s">
        <v>1610</v>
      </c>
      <c r="H1482" s="524"/>
      <c r="I1482" s="529">
        <v>1</v>
      </c>
    </row>
    <row r="1483" spans="1:9" s="530" customFormat="1" ht="48" x14ac:dyDescent="0.2">
      <c r="A1483" s="522">
        <v>1477</v>
      </c>
      <c r="B1483" s="523" t="s">
        <v>7315</v>
      </c>
      <c r="C1483" s="460" t="s">
        <v>7316</v>
      </c>
      <c r="D1483" s="526" t="s">
        <v>7193</v>
      </c>
      <c r="E1483" s="527" t="s">
        <v>7317</v>
      </c>
      <c r="F1483" s="528" t="s">
        <v>4175</v>
      </c>
      <c r="G1483" s="528" t="s">
        <v>1610</v>
      </c>
      <c r="H1483" s="524"/>
      <c r="I1483" s="529">
        <v>1</v>
      </c>
    </row>
    <row r="1484" spans="1:9" s="530" customFormat="1" ht="24" x14ac:dyDescent="0.2">
      <c r="A1484" s="522">
        <v>1478</v>
      </c>
      <c r="B1484" s="523" t="s">
        <v>7318</v>
      </c>
      <c r="C1484" s="460" t="s">
        <v>7319</v>
      </c>
      <c r="D1484" s="526" t="s">
        <v>7193</v>
      </c>
      <c r="E1484" s="527" t="s">
        <v>7320</v>
      </c>
      <c r="F1484" s="528" t="s">
        <v>1450</v>
      </c>
      <c r="G1484" s="528" t="s">
        <v>1610</v>
      </c>
      <c r="H1484" s="524"/>
      <c r="I1484" s="529">
        <v>1</v>
      </c>
    </row>
    <row r="1485" spans="1:9" s="530" customFormat="1" ht="24" x14ac:dyDescent="0.2">
      <c r="A1485" s="522">
        <v>1479</v>
      </c>
      <c r="B1485" s="523" t="s">
        <v>7321</v>
      </c>
      <c r="C1485" s="460" t="s">
        <v>7322</v>
      </c>
      <c r="D1485" s="526" t="s">
        <v>7193</v>
      </c>
      <c r="E1485" s="527" t="s">
        <v>7323</v>
      </c>
      <c r="F1485" s="528" t="s">
        <v>1450</v>
      </c>
      <c r="G1485" s="528" t="s">
        <v>1610</v>
      </c>
      <c r="H1485" s="524"/>
      <c r="I1485" s="529">
        <v>1</v>
      </c>
    </row>
    <row r="1486" spans="1:9" s="530" customFormat="1" ht="24" x14ac:dyDescent="0.2">
      <c r="A1486" s="522">
        <v>1480</v>
      </c>
      <c r="B1486" s="523" t="s">
        <v>7324</v>
      </c>
      <c r="C1486" s="460" t="s">
        <v>7325</v>
      </c>
      <c r="D1486" s="526" t="s">
        <v>7193</v>
      </c>
      <c r="E1486" s="527" t="s">
        <v>7326</v>
      </c>
      <c r="F1486" s="528" t="s">
        <v>1450</v>
      </c>
      <c r="G1486" s="528" t="s">
        <v>1610</v>
      </c>
      <c r="H1486" s="524"/>
      <c r="I1486" s="529">
        <v>1</v>
      </c>
    </row>
    <row r="1487" spans="1:9" s="530" customFormat="1" ht="24" x14ac:dyDescent="0.2">
      <c r="A1487" s="522">
        <v>1481</v>
      </c>
      <c r="B1487" s="523" t="s">
        <v>7327</v>
      </c>
      <c r="C1487" s="460" t="s">
        <v>7328</v>
      </c>
      <c r="D1487" s="526" t="s">
        <v>7193</v>
      </c>
      <c r="E1487" s="527" t="s">
        <v>7329</v>
      </c>
      <c r="F1487" s="528" t="s">
        <v>1450</v>
      </c>
      <c r="G1487" s="528" t="s">
        <v>1610</v>
      </c>
      <c r="H1487" s="524"/>
      <c r="I1487" s="529">
        <v>1</v>
      </c>
    </row>
    <row r="1488" spans="1:9" s="530" customFormat="1" ht="72" x14ac:dyDescent="0.2">
      <c r="A1488" s="522">
        <v>1482</v>
      </c>
      <c r="B1488" s="523" t="s">
        <v>7330</v>
      </c>
      <c r="C1488" s="460" t="s">
        <v>7331</v>
      </c>
      <c r="D1488" s="526" t="s">
        <v>7193</v>
      </c>
      <c r="E1488" s="527" t="s">
        <v>7332</v>
      </c>
      <c r="F1488" s="464" t="s">
        <v>2575</v>
      </c>
      <c r="G1488" s="528" t="s">
        <v>1610</v>
      </c>
      <c r="H1488" s="524"/>
      <c r="I1488" s="529">
        <v>1</v>
      </c>
    </row>
    <row r="1489" spans="1:9" s="530" customFormat="1" ht="24" x14ac:dyDescent="0.2">
      <c r="A1489" s="522">
        <v>1483</v>
      </c>
      <c r="B1489" s="523" t="s">
        <v>7333</v>
      </c>
      <c r="C1489" s="460" t="s">
        <v>4871</v>
      </c>
      <c r="D1489" s="526" t="s">
        <v>7193</v>
      </c>
      <c r="E1489" s="527" t="s">
        <v>7334</v>
      </c>
      <c r="F1489" s="464" t="s">
        <v>659</v>
      </c>
      <c r="G1489" s="464" t="s">
        <v>1610</v>
      </c>
      <c r="H1489" s="524"/>
      <c r="I1489" s="529">
        <v>1</v>
      </c>
    </row>
    <row r="1490" spans="1:9" s="530" customFormat="1" ht="24" x14ac:dyDescent="0.2">
      <c r="A1490" s="522">
        <v>1484</v>
      </c>
      <c r="B1490" s="523" t="s">
        <v>7335</v>
      </c>
      <c r="C1490" s="460" t="s">
        <v>7336</v>
      </c>
      <c r="D1490" s="526" t="s">
        <v>7193</v>
      </c>
      <c r="E1490" s="527" t="s">
        <v>7337</v>
      </c>
      <c r="F1490" s="464" t="s">
        <v>659</v>
      </c>
      <c r="G1490" s="464" t="s">
        <v>1610</v>
      </c>
      <c r="H1490" s="524"/>
      <c r="I1490" s="529">
        <v>1</v>
      </c>
    </row>
    <row r="1491" spans="1:9" s="530" customFormat="1" ht="36" x14ac:dyDescent="0.2">
      <c r="A1491" s="522">
        <v>1485</v>
      </c>
      <c r="B1491" s="523" t="s">
        <v>7338</v>
      </c>
      <c r="C1491" s="460" t="s">
        <v>7339</v>
      </c>
      <c r="D1491" s="526" t="s">
        <v>7193</v>
      </c>
      <c r="E1491" s="527" t="s">
        <v>7340</v>
      </c>
      <c r="F1491" s="464" t="s">
        <v>659</v>
      </c>
      <c r="G1491" s="464" t="s">
        <v>1610</v>
      </c>
      <c r="H1491" s="524"/>
      <c r="I1491" s="529">
        <v>1</v>
      </c>
    </row>
    <row r="1492" spans="1:9" s="530" customFormat="1" ht="24" x14ac:dyDescent="0.2">
      <c r="A1492" s="522">
        <v>1486</v>
      </c>
      <c r="B1492" s="523" t="s">
        <v>7341</v>
      </c>
      <c r="C1492" s="460" t="s">
        <v>7342</v>
      </c>
      <c r="D1492" s="526" t="s">
        <v>7193</v>
      </c>
      <c r="E1492" s="527" t="s">
        <v>7343</v>
      </c>
      <c r="F1492" s="464" t="s">
        <v>659</v>
      </c>
      <c r="G1492" s="464" t="s">
        <v>1610</v>
      </c>
      <c r="H1492" s="524"/>
      <c r="I1492" s="529">
        <v>1</v>
      </c>
    </row>
    <row r="1493" spans="1:9" s="530" customFormat="1" ht="24" x14ac:dyDescent="0.2">
      <c r="A1493" s="522">
        <v>1487</v>
      </c>
      <c r="B1493" s="523" t="s">
        <v>7344</v>
      </c>
      <c r="C1493" s="460" t="s">
        <v>7345</v>
      </c>
      <c r="D1493" s="526" t="s">
        <v>7193</v>
      </c>
      <c r="E1493" s="527" t="s">
        <v>7346</v>
      </c>
      <c r="F1493" s="464" t="s">
        <v>2352</v>
      </c>
      <c r="G1493" s="464" t="s">
        <v>1610</v>
      </c>
      <c r="H1493" s="524"/>
      <c r="I1493" s="529">
        <v>1</v>
      </c>
    </row>
    <row r="1494" spans="1:9" s="530" customFormat="1" ht="24" x14ac:dyDescent="0.2">
      <c r="A1494" s="522">
        <v>1488</v>
      </c>
      <c r="B1494" s="523" t="s">
        <v>7347</v>
      </c>
      <c r="C1494" s="460" t="s">
        <v>6396</v>
      </c>
      <c r="D1494" s="526" t="s">
        <v>7193</v>
      </c>
      <c r="E1494" s="527" t="s">
        <v>7348</v>
      </c>
      <c r="F1494" s="464" t="s">
        <v>2352</v>
      </c>
      <c r="G1494" s="464" t="s">
        <v>1610</v>
      </c>
      <c r="H1494" s="524"/>
      <c r="I1494" s="529">
        <v>2</v>
      </c>
    </row>
    <row r="1495" spans="1:9" s="530" customFormat="1" ht="24" x14ac:dyDescent="0.2">
      <c r="A1495" s="522">
        <v>1489</v>
      </c>
      <c r="B1495" s="523" t="s">
        <v>7349</v>
      </c>
      <c r="C1495" s="460" t="s">
        <v>7350</v>
      </c>
      <c r="D1495" s="526" t="s">
        <v>7193</v>
      </c>
      <c r="E1495" s="527" t="s">
        <v>7351</v>
      </c>
      <c r="F1495" s="464" t="s">
        <v>4161</v>
      </c>
      <c r="G1495" s="464" t="s">
        <v>1610</v>
      </c>
      <c r="H1495" s="524"/>
      <c r="I1495" s="529">
        <v>1</v>
      </c>
    </row>
    <row r="1496" spans="1:9" s="530" customFormat="1" ht="24" x14ac:dyDescent="0.2">
      <c r="A1496" s="522">
        <v>1490</v>
      </c>
      <c r="B1496" s="523" t="s">
        <v>7352</v>
      </c>
      <c r="C1496" s="460" t="s">
        <v>7353</v>
      </c>
      <c r="D1496" s="526" t="s">
        <v>7193</v>
      </c>
      <c r="E1496" s="527" t="s">
        <v>7354</v>
      </c>
      <c r="F1496" s="464" t="s">
        <v>659</v>
      </c>
      <c r="G1496" s="464" t="s">
        <v>1610</v>
      </c>
      <c r="H1496" s="524"/>
      <c r="I1496" s="529">
        <v>1</v>
      </c>
    </row>
    <row r="1497" spans="1:9" s="530" customFormat="1" ht="24" x14ac:dyDescent="0.2">
      <c r="A1497" s="522">
        <v>1491</v>
      </c>
      <c r="B1497" s="523" t="s">
        <v>7355</v>
      </c>
      <c r="C1497" s="460" t="s">
        <v>7356</v>
      </c>
      <c r="D1497" s="526" t="s">
        <v>7193</v>
      </c>
      <c r="E1497" s="527" t="s">
        <v>7357</v>
      </c>
      <c r="F1497" s="464" t="s">
        <v>659</v>
      </c>
      <c r="G1497" s="464" t="s">
        <v>1610</v>
      </c>
      <c r="H1497" s="524"/>
      <c r="I1497" s="529">
        <v>1</v>
      </c>
    </row>
    <row r="1498" spans="1:9" s="530" customFormat="1" ht="24" x14ac:dyDescent="0.2">
      <c r="A1498" s="522">
        <v>1492</v>
      </c>
      <c r="B1498" s="523" t="s">
        <v>7358</v>
      </c>
      <c r="C1498" s="460" t="s">
        <v>7359</v>
      </c>
      <c r="D1498" s="526" t="s">
        <v>7193</v>
      </c>
      <c r="E1498" s="527" t="s">
        <v>7360</v>
      </c>
      <c r="F1498" s="464" t="s">
        <v>2342</v>
      </c>
      <c r="G1498" s="464" t="s">
        <v>1610</v>
      </c>
      <c r="H1498" s="524"/>
      <c r="I1498" s="529">
        <v>1</v>
      </c>
    </row>
    <row r="1499" spans="1:9" s="530" customFormat="1" ht="132" x14ac:dyDescent="0.2">
      <c r="A1499" s="522">
        <v>1493</v>
      </c>
      <c r="B1499" s="523" t="s">
        <v>7361</v>
      </c>
      <c r="C1499" s="460" t="s">
        <v>7362</v>
      </c>
      <c r="D1499" s="526" t="s">
        <v>7193</v>
      </c>
      <c r="E1499" s="527" t="s">
        <v>7363</v>
      </c>
      <c r="F1499" s="464" t="s">
        <v>2341</v>
      </c>
      <c r="G1499" s="464" t="s">
        <v>1610</v>
      </c>
      <c r="H1499" s="524"/>
      <c r="I1499" s="529">
        <v>1</v>
      </c>
    </row>
    <row r="1500" spans="1:9" s="530" customFormat="1" ht="24" x14ac:dyDescent="0.2">
      <c r="A1500" s="522">
        <v>1494</v>
      </c>
      <c r="B1500" s="523" t="s">
        <v>7361</v>
      </c>
      <c r="C1500" s="460" t="s">
        <v>7364</v>
      </c>
      <c r="D1500" s="526" t="s">
        <v>3428</v>
      </c>
      <c r="E1500" s="527" t="s">
        <v>7365</v>
      </c>
      <c r="F1500" s="464" t="s">
        <v>962</v>
      </c>
      <c r="G1500" s="464" t="s">
        <v>797</v>
      </c>
      <c r="H1500" s="568"/>
      <c r="I1500" s="529">
        <v>1</v>
      </c>
    </row>
    <row r="1501" spans="1:9" s="530" customFormat="1" ht="24" x14ac:dyDescent="0.2">
      <c r="A1501" s="522">
        <v>1495</v>
      </c>
      <c r="B1501" s="523" t="s">
        <v>7366</v>
      </c>
      <c r="C1501" s="460" t="s">
        <v>7367</v>
      </c>
      <c r="D1501" s="526" t="s">
        <v>7193</v>
      </c>
      <c r="E1501" s="527" t="s">
        <v>7368</v>
      </c>
      <c r="F1501" s="464" t="s">
        <v>4161</v>
      </c>
      <c r="G1501" s="464" t="s">
        <v>1610</v>
      </c>
      <c r="H1501" s="524"/>
      <c r="I1501" s="529">
        <v>1</v>
      </c>
    </row>
    <row r="1502" spans="1:9" s="530" customFormat="1" ht="24" x14ac:dyDescent="0.2">
      <c r="A1502" s="522">
        <v>1496</v>
      </c>
      <c r="B1502" s="523" t="s">
        <v>7369</v>
      </c>
      <c r="C1502" s="460" t="s">
        <v>7370</v>
      </c>
      <c r="D1502" s="526" t="s">
        <v>7193</v>
      </c>
      <c r="E1502" s="527" t="s">
        <v>7371</v>
      </c>
      <c r="F1502" s="464" t="s">
        <v>740</v>
      </c>
      <c r="G1502" s="464" t="s">
        <v>1610</v>
      </c>
      <c r="H1502" s="524"/>
      <c r="I1502" s="529">
        <v>1</v>
      </c>
    </row>
    <row r="1503" spans="1:9" s="530" customFormat="1" ht="24" x14ac:dyDescent="0.2">
      <c r="A1503" s="522">
        <v>1497</v>
      </c>
      <c r="B1503" s="523" t="s">
        <v>7372</v>
      </c>
      <c r="C1503" s="460" t="s">
        <v>7370</v>
      </c>
      <c r="D1503" s="526" t="s">
        <v>7193</v>
      </c>
      <c r="E1503" s="527" t="s">
        <v>7373</v>
      </c>
      <c r="F1503" s="464" t="s">
        <v>740</v>
      </c>
      <c r="G1503" s="464" t="s">
        <v>1610</v>
      </c>
      <c r="H1503" s="524"/>
      <c r="I1503" s="529">
        <f>4-1</f>
        <v>3</v>
      </c>
    </row>
    <row r="1504" spans="1:9" s="530" customFormat="1" ht="60" x14ac:dyDescent="0.2">
      <c r="A1504" s="522">
        <v>1498</v>
      </c>
      <c r="B1504" s="523" t="s">
        <v>7372</v>
      </c>
      <c r="C1504" s="460" t="s">
        <v>7370</v>
      </c>
      <c r="D1504" s="526" t="s">
        <v>7193</v>
      </c>
      <c r="E1504" s="527" t="s">
        <v>7374</v>
      </c>
      <c r="F1504" s="464" t="s">
        <v>5180</v>
      </c>
      <c r="G1504" s="464" t="s">
        <v>1610</v>
      </c>
      <c r="H1504" s="524"/>
      <c r="I1504" s="529">
        <v>1</v>
      </c>
    </row>
    <row r="1505" spans="1:9" s="530" customFormat="1" ht="48" customHeight="1" x14ac:dyDescent="0.2">
      <c r="A1505" s="522">
        <v>1499</v>
      </c>
      <c r="B1505" s="523" t="s">
        <v>7375</v>
      </c>
      <c r="C1505" s="460" t="s">
        <v>7376</v>
      </c>
      <c r="D1505" s="526" t="s">
        <v>7193</v>
      </c>
      <c r="E1505" s="527" t="s">
        <v>7377</v>
      </c>
      <c r="F1505" s="464" t="s">
        <v>740</v>
      </c>
      <c r="G1505" s="464" t="s">
        <v>1610</v>
      </c>
      <c r="H1505" s="524"/>
      <c r="I1505" s="529">
        <v>2</v>
      </c>
    </row>
    <row r="1506" spans="1:9" s="530" customFormat="1" ht="24" x14ac:dyDescent="0.2">
      <c r="A1506" s="522">
        <v>1500</v>
      </c>
      <c r="B1506" s="523" t="s">
        <v>7378</v>
      </c>
      <c r="C1506" s="460" t="s">
        <v>7379</v>
      </c>
      <c r="D1506" s="526" t="s">
        <v>7193</v>
      </c>
      <c r="E1506" s="527" t="s">
        <v>7380</v>
      </c>
      <c r="F1506" s="464" t="s">
        <v>740</v>
      </c>
      <c r="G1506" s="464" t="s">
        <v>1610</v>
      </c>
      <c r="H1506" s="524"/>
      <c r="I1506" s="529">
        <v>2</v>
      </c>
    </row>
    <row r="1507" spans="1:9" s="530" customFormat="1" ht="72" x14ac:dyDescent="0.2">
      <c r="A1507" s="522">
        <v>1501</v>
      </c>
      <c r="B1507" s="523" t="s">
        <v>7381</v>
      </c>
      <c r="C1507" s="460" t="s">
        <v>7382</v>
      </c>
      <c r="D1507" s="526" t="s">
        <v>7193</v>
      </c>
      <c r="E1507" s="527" t="s">
        <v>7383</v>
      </c>
      <c r="F1507" s="464" t="s">
        <v>2575</v>
      </c>
      <c r="G1507" s="464" t="s">
        <v>1610</v>
      </c>
      <c r="H1507" s="524"/>
      <c r="I1507" s="529">
        <v>1</v>
      </c>
    </row>
    <row r="1508" spans="1:9" s="530" customFormat="1" ht="72" x14ac:dyDescent="0.2">
      <c r="A1508" s="522">
        <v>1502</v>
      </c>
      <c r="B1508" s="523" t="s">
        <v>7384</v>
      </c>
      <c r="C1508" s="460" t="s">
        <v>4336</v>
      </c>
      <c r="D1508" s="526" t="s">
        <v>7193</v>
      </c>
      <c r="E1508" s="527" t="s">
        <v>7385</v>
      </c>
      <c r="F1508" s="464" t="s">
        <v>2575</v>
      </c>
      <c r="G1508" s="464" t="s">
        <v>1610</v>
      </c>
      <c r="H1508" s="524"/>
      <c r="I1508" s="529">
        <v>1</v>
      </c>
    </row>
    <row r="1509" spans="1:9" s="530" customFormat="1" ht="36" x14ac:dyDescent="0.2">
      <c r="A1509" s="522">
        <v>1503</v>
      </c>
      <c r="B1509" s="523" t="s">
        <v>7386</v>
      </c>
      <c r="C1509" s="460" t="s">
        <v>7387</v>
      </c>
      <c r="D1509" s="526" t="s">
        <v>7193</v>
      </c>
      <c r="E1509" s="527" t="s">
        <v>7388</v>
      </c>
      <c r="F1509" s="464" t="s">
        <v>541</v>
      </c>
      <c r="G1509" s="464" t="s">
        <v>797</v>
      </c>
      <c r="H1509" s="524"/>
      <c r="I1509" s="529">
        <v>1</v>
      </c>
    </row>
    <row r="1510" spans="1:9" s="530" customFormat="1" ht="24" x14ac:dyDescent="0.2">
      <c r="A1510" s="522">
        <v>1504</v>
      </c>
      <c r="B1510" s="523" t="s">
        <v>7389</v>
      </c>
      <c r="C1510" s="460" t="s">
        <v>7390</v>
      </c>
      <c r="D1510" s="526" t="s">
        <v>7193</v>
      </c>
      <c r="E1510" s="527" t="s">
        <v>7391</v>
      </c>
      <c r="F1510" s="464" t="s">
        <v>962</v>
      </c>
      <c r="G1510" s="464" t="s">
        <v>797</v>
      </c>
      <c r="H1510" s="568"/>
      <c r="I1510" s="529">
        <v>3</v>
      </c>
    </row>
    <row r="1511" spans="1:9" s="530" customFormat="1" ht="24" x14ac:dyDescent="0.2">
      <c r="A1511" s="522">
        <v>1505</v>
      </c>
      <c r="B1511" s="523" t="s">
        <v>7392</v>
      </c>
      <c r="C1511" s="460" t="s">
        <v>7393</v>
      </c>
      <c r="D1511" s="526" t="s">
        <v>7193</v>
      </c>
      <c r="E1511" s="527" t="s">
        <v>7394</v>
      </c>
      <c r="F1511" s="464" t="s">
        <v>962</v>
      </c>
      <c r="G1511" s="464" t="s">
        <v>797</v>
      </c>
      <c r="H1511" s="568"/>
      <c r="I1511" s="529">
        <v>1</v>
      </c>
    </row>
    <row r="1512" spans="1:9" s="530" customFormat="1" ht="48" x14ac:dyDescent="0.2">
      <c r="A1512" s="522">
        <v>1506</v>
      </c>
      <c r="B1512" s="523" t="s">
        <v>7395</v>
      </c>
      <c r="C1512" s="460" t="s">
        <v>7396</v>
      </c>
      <c r="D1512" s="526" t="s">
        <v>7193</v>
      </c>
      <c r="E1512" s="527" t="s">
        <v>7394</v>
      </c>
      <c r="F1512" s="464" t="s">
        <v>962</v>
      </c>
      <c r="G1512" s="464" t="s">
        <v>797</v>
      </c>
      <c r="H1512" s="568"/>
      <c r="I1512" s="529">
        <v>1</v>
      </c>
    </row>
    <row r="1513" spans="1:9" s="530" customFormat="1" ht="36" x14ac:dyDescent="0.2">
      <c r="A1513" s="522">
        <v>1507</v>
      </c>
      <c r="B1513" s="523" t="s">
        <v>7397</v>
      </c>
      <c r="C1513" s="460" t="s">
        <v>7398</v>
      </c>
      <c r="D1513" s="526" t="s">
        <v>7193</v>
      </c>
      <c r="E1513" s="527" t="s">
        <v>7394</v>
      </c>
      <c r="F1513" s="464" t="s">
        <v>962</v>
      </c>
      <c r="G1513" s="464" t="s">
        <v>797</v>
      </c>
      <c r="H1513" s="568"/>
      <c r="I1513" s="529">
        <v>1</v>
      </c>
    </row>
    <row r="1514" spans="1:9" s="530" customFormat="1" ht="36" x14ac:dyDescent="0.2">
      <c r="A1514" s="522">
        <v>1508</v>
      </c>
      <c r="B1514" s="523" t="s">
        <v>7399</v>
      </c>
      <c r="C1514" s="460" t="s">
        <v>7400</v>
      </c>
      <c r="D1514" s="526" t="s">
        <v>7193</v>
      </c>
      <c r="E1514" s="527" t="s">
        <v>7394</v>
      </c>
      <c r="F1514" s="464" t="s">
        <v>962</v>
      </c>
      <c r="G1514" s="464" t="s">
        <v>797</v>
      </c>
      <c r="H1514" s="568"/>
      <c r="I1514" s="529">
        <v>1</v>
      </c>
    </row>
    <row r="1515" spans="1:9" s="530" customFormat="1" ht="24" x14ac:dyDescent="0.2">
      <c r="A1515" s="522">
        <v>1509</v>
      </c>
      <c r="B1515" s="569" t="s">
        <v>7401</v>
      </c>
      <c r="C1515" s="478" t="s">
        <v>7402</v>
      </c>
      <c r="D1515" s="570" t="s">
        <v>7193</v>
      </c>
      <c r="E1515" s="571" t="s">
        <v>7403</v>
      </c>
      <c r="F1515" s="480" t="s">
        <v>2338</v>
      </c>
      <c r="G1515" s="480" t="s">
        <v>1610</v>
      </c>
      <c r="H1515" s="572"/>
      <c r="I1515" s="529">
        <v>1</v>
      </c>
    </row>
    <row r="1516" spans="1:9" s="530" customFormat="1" ht="24" x14ac:dyDescent="0.2">
      <c r="A1516" s="522">
        <v>1510</v>
      </c>
      <c r="B1516" s="523" t="s">
        <v>7404</v>
      </c>
      <c r="C1516" s="460" t="s">
        <v>7405</v>
      </c>
      <c r="D1516" s="526" t="s">
        <v>3428</v>
      </c>
      <c r="E1516" s="527"/>
      <c r="F1516" s="464" t="s">
        <v>962</v>
      </c>
      <c r="G1516" s="464" t="s">
        <v>797</v>
      </c>
      <c r="H1516" s="568"/>
      <c r="I1516" s="529">
        <v>1</v>
      </c>
    </row>
    <row r="1517" spans="1:9" s="530" customFormat="1" ht="48" x14ac:dyDescent="0.2">
      <c r="A1517" s="522">
        <v>1511</v>
      </c>
      <c r="B1517" s="523" t="s">
        <v>7406</v>
      </c>
      <c r="C1517" s="460" t="s">
        <v>7407</v>
      </c>
      <c r="D1517" s="526" t="s">
        <v>3428</v>
      </c>
      <c r="E1517" s="527" t="s">
        <v>7408</v>
      </c>
      <c r="F1517" s="464" t="s">
        <v>7409</v>
      </c>
      <c r="G1517" s="464" t="s">
        <v>1610</v>
      </c>
      <c r="H1517" s="568"/>
      <c r="I1517" s="529">
        <v>1</v>
      </c>
    </row>
    <row r="1518" spans="1:9" s="530" customFormat="1" ht="36" x14ac:dyDescent="0.2">
      <c r="A1518" s="522">
        <v>1512</v>
      </c>
      <c r="B1518" s="523" t="s">
        <v>7410</v>
      </c>
      <c r="C1518" s="460" t="s">
        <v>7411</v>
      </c>
      <c r="D1518" s="526" t="s">
        <v>7193</v>
      </c>
      <c r="E1518" s="527" t="s">
        <v>7412</v>
      </c>
      <c r="F1518" s="464" t="s">
        <v>3559</v>
      </c>
      <c r="G1518" s="464" t="s">
        <v>1610</v>
      </c>
      <c r="H1518" s="568"/>
      <c r="I1518" s="529">
        <v>1</v>
      </c>
    </row>
    <row r="1519" spans="1:9" s="530" customFormat="1" ht="36" x14ac:dyDescent="0.2">
      <c r="A1519" s="522">
        <v>1513</v>
      </c>
      <c r="B1519" s="523" t="s">
        <v>7413</v>
      </c>
      <c r="C1519" s="460" t="s">
        <v>7414</v>
      </c>
      <c r="D1519" s="526" t="s">
        <v>3428</v>
      </c>
      <c r="E1519" s="527" t="s">
        <v>7415</v>
      </c>
      <c r="F1519" s="464" t="s">
        <v>962</v>
      </c>
      <c r="G1519" s="464" t="s">
        <v>797</v>
      </c>
      <c r="H1519" s="568"/>
      <c r="I1519" s="529">
        <v>1</v>
      </c>
    </row>
    <row r="1520" spans="1:9" s="530" customFormat="1" ht="36" x14ac:dyDescent="0.2">
      <c r="A1520" s="522">
        <v>1514</v>
      </c>
      <c r="B1520" s="523" t="s">
        <v>7416</v>
      </c>
      <c r="C1520" s="460" t="s">
        <v>7417</v>
      </c>
      <c r="D1520" s="526" t="s">
        <v>3428</v>
      </c>
      <c r="E1520" s="527" t="s">
        <v>7418</v>
      </c>
      <c r="F1520" s="464" t="s">
        <v>962</v>
      </c>
      <c r="G1520" s="464" t="s">
        <v>797</v>
      </c>
      <c r="H1520" s="568"/>
      <c r="I1520" s="529">
        <v>1</v>
      </c>
    </row>
    <row r="1521" spans="1:9" s="530" customFormat="1" ht="24" x14ac:dyDescent="0.2">
      <c r="A1521" s="522">
        <v>1515</v>
      </c>
      <c r="B1521" s="523" t="s">
        <v>7419</v>
      </c>
      <c r="C1521" s="460" t="s">
        <v>7420</v>
      </c>
      <c r="D1521" s="526" t="s">
        <v>3428</v>
      </c>
      <c r="E1521" s="527" t="s">
        <v>7421</v>
      </c>
      <c r="F1521" s="464" t="s">
        <v>2346</v>
      </c>
      <c r="G1521" s="464" t="s">
        <v>1610</v>
      </c>
      <c r="H1521" s="568"/>
      <c r="I1521" s="529">
        <v>1</v>
      </c>
    </row>
    <row r="1522" spans="1:9" s="530" customFormat="1" ht="24" x14ac:dyDescent="0.2">
      <c r="A1522" s="522">
        <v>1516</v>
      </c>
      <c r="B1522" s="523" t="s">
        <v>7422</v>
      </c>
      <c r="C1522" s="460" t="s">
        <v>7420</v>
      </c>
      <c r="D1522" s="526" t="s">
        <v>3428</v>
      </c>
      <c r="E1522" s="527" t="s">
        <v>7423</v>
      </c>
      <c r="F1522" s="464" t="s">
        <v>7424</v>
      </c>
      <c r="G1522" s="464" t="s">
        <v>1610</v>
      </c>
      <c r="H1522" s="568"/>
      <c r="I1522" s="529">
        <v>1</v>
      </c>
    </row>
    <row r="1523" spans="1:9" s="530" customFormat="1" ht="24" x14ac:dyDescent="0.2">
      <c r="A1523" s="522">
        <v>1517</v>
      </c>
      <c r="B1523" s="523" t="s">
        <v>7425</v>
      </c>
      <c r="C1523" s="460" t="s">
        <v>7426</v>
      </c>
      <c r="D1523" s="526" t="s">
        <v>3428</v>
      </c>
      <c r="E1523" s="527" t="s">
        <v>7427</v>
      </c>
      <c r="F1523" s="464" t="s">
        <v>4161</v>
      </c>
      <c r="G1523" s="464" t="s">
        <v>1610</v>
      </c>
      <c r="H1523" s="524"/>
      <c r="I1523" s="529">
        <v>1</v>
      </c>
    </row>
    <row r="1524" spans="1:9" s="530" customFormat="1" ht="60" x14ac:dyDescent="0.2">
      <c r="A1524" s="522">
        <v>1518</v>
      </c>
      <c r="B1524" s="523" t="s">
        <v>7428</v>
      </c>
      <c r="C1524" s="460" t="s">
        <v>7429</v>
      </c>
      <c r="D1524" s="526" t="s">
        <v>3428</v>
      </c>
      <c r="E1524" s="527" t="s">
        <v>7430</v>
      </c>
      <c r="F1524" s="464" t="s">
        <v>3688</v>
      </c>
      <c r="G1524" s="464" t="s">
        <v>1610</v>
      </c>
      <c r="H1524" s="524"/>
      <c r="I1524" s="529">
        <v>1</v>
      </c>
    </row>
    <row r="1525" spans="1:9" s="530" customFormat="1" ht="48" x14ac:dyDescent="0.2">
      <c r="A1525" s="522">
        <v>1519</v>
      </c>
      <c r="B1525" s="523" t="s">
        <v>7431</v>
      </c>
      <c r="C1525" s="460" t="s">
        <v>7432</v>
      </c>
      <c r="D1525" s="526" t="s">
        <v>7193</v>
      </c>
      <c r="E1525" s="527" t="s">
        <v>7433</v>
      </c>
      <c r="F1525" s="464" t="s">
        <v>659</v>
      </c>
      <c r="G1525" s="464" t="s">
        <v>1610</v>
      </c>
      <c r="H1525" s="524"/>
      <c r="I1525" s="529">
        <v>1</v>
      </c>
    </row>
    <row r="1526" spans="1:9" s="530" customFormat="1" ht="24" x14ac:dyDescent="0.2">
      <c r="A1526" s="522">
        <v>1520</v>
      </c>
      <c r="B1526" s="523" t="s">
        <v>7434</v>
      </c>
      <c r="C1526" s="460" t="s">
        <v>7435</v>
      </c>
      <c r="D1526" s="526" t="s">
        <v>3428</v>
      </c>
      <c r="E1526" s="527" t="s">
        <v>7436</v>
      </c>
      <c r="F1526" s="464" t="s">
        <v>962</v>
      </c>
      <c r="G1526" s="464" t="s">
        <v>797</v>
      </c>
      <c r="H1526" s="524"/>
      <c r="I1526" s="529">
        <v>1</v>
      </c>
    </row>
    <row r="1527" spans="1:9" s="530" customFormat="1" ht="24" x14ac:dyDescent="0.2">
      <c r="A1527" s="522">
        <v>1521</v>
      </c>
      <c r="B1527" s="523" t="s">
        <v>7437</v>
      </c>
      <c r="C1527" s="460" t="s">
        <v>7420</v>
      </c>
      <c r="D1527" s="526" t="s">
        <v>3428</v>
      </c>
      <c r="E1527" s="527" t="s">
        <v>7438</v>
      </c>
      <c r="F1527" s="464" t="s">
        <v>2352</v>
      </c>
      <c r="G1527" s="464" t="s">
        <v>1610</v>
      </c>
      <c r="H1527" s="524"/>
      <c r="I1527" s="529">
        <v>1</v>
      </c>
    </row>
    <row r="1528" spans="1:9" s="530" customFormat="1" ht="24" x14ac:dyDescent="0.2">
      <c r="A1528" s="522">
        <v>1522</v>
      </c>
      <c r="B1528" s="523" t="s">
        <v>7439</v>
      </c>
      <c r="C1528" s="460" t="s">
        <v>7440</v>
      </c>
      <c r="D1528" s="526" t="s">
        <v>3428</v>
      </c>
      <c r="E1528" s="527" t="s">
        <v>7441</v>
      </c>
      <c r="F1528" s="464" t="s">
        <v>962</v>
      </c>
      <c r="G1528" s="464" t="s">
        <v>797</v>
      </c>
      <c r="H1528" s="524"/>
      <c r="I1528" s="529">
        <v>1</v>
      </c>
    </row>
    <row r="1529" spans="1:9" s="530" customFormat="1" ht="60" customHeight="1" x14ac:dyDescent="0.2">
      <c r="A1529" s="522">
        <v>1523</v>
      </c>
      <c r="B1529" s="523" t="s">
        <v>7442</v>
      </c>
      <c r="C1529" s="460" t="s">
        <v>7443</v>
      </c>
      <c r="D1529" s="526" t="s">
        <v>3428</v>
      </c>
      <c r="E1529" s="527" t="s">
        <v>6860</v>
      </c>
      <c r="F1529" s="464" t="s">
        <v>659</v>
      </c>
      <c r="G1529" s="464" t="s">
        <v>1610</v>
      </c>
      <c r="H1529" s="524"/>
      <c r="I1529" s="529">
        <v>1</v>
      </c>
    </row>
    <row r="1530" spans="1:9" s="530" customFormat="1" ht="24" x14ac:dyDescent="0.2">
      <c r="A1530" s="522">
        <v>1524</v>
      </c>
      <c r="B1530" s="523" t="s">
        <v>7444</v>
      </c>
      <c r="C1530" s="460" t="s">
        <v>7445</v>
      </c>
      <c r="D1530" s="526" t="s">
        <v>3428</v>
      </c>
      <c r="E1530" s="527" t="s">
        <v>7446</v>
      </c>
      <c r="F1530" s="464" t="s">
        <v>2346</v>
      </c>
      <c r="G1530" s="464" t="s">
        <v>1610</v>
      </c>
      <c r="H1530" s="568"/>
      <c r="I1530" s="529">
        <v>1</v>
      </c>
    </row>
    <row r="1531" spans="1:9" s="530" customFormat="1" ht="24" x14ac:dyDescent="0.2">
      <c r="A1531" s="522">
        <v>1525</v>
      </c>
      <c r="B1531" s="523" t="s">
        <v>7447</v>
      </c>
      <c r="C1531" s="460" t="s">
        <v>7448</v>
      </c>
      <c r="D1531" s="526" t="s">
        <v>3428</v>
      </c>
      <c r="E1531" s="527" t="s">
        <v>7449</v>
      </c>
      <c r="F1531" s="464" t="s">
        <v>962</v>
      </c>
      <c r="G1531" s="464" t="s">
        <v>797</v>
      </c>
      <c r="H1531" s="524"/>
      <c r="I1531" s="529">
        <v>1</v>
      </c>
    </row>
    <row r="1532" spans="1:9" s="530" customFormat="1" ht="24" x14ac:dyDescent="0.2">
      <c r="A1532" s="522">
        <v>1526</v>
      </c>
      <c r="B1532" s="523" t="s">
        <v>7450</v>
      </c>
      <c r="C1532" s="460" t="s">
        <v>7451</v>
      </c>
      <c r="D1532" s="526" t="s">
        <v>3428</v>
      </c>
      <c r="E1532" s="527" t="s">
        <v>7452</v>
      </c>
      <c r="F1532" s="464" t="s">
        <v>962</v>
      </c>
      <c r="G1532" s="464" t="s">
        <v>797</v>
      </c>
      <c r="H1532" s="524"/>
      <c r="I1532" s="529">
        <v>1</v>
      </c>
    </row>
    <row r="1533" spans="1:9" s="530" customFormat="1" ht="24" x14ac:dyDescent="0.2">
      <c r="A1533" s="522">
        <v>1527</v>
      </c>
      <c r="B1533" s="523" t="s">
        <v>7453</v>
      </c>
      <c r="C1533" s="460" t="s">
        <v>7454</v>
      </c>
      <c r="D1533" s="526" t="s">
        <v>7193</v>
      </c>
      <c r="E1533" s="527" t="s">
        <v>7455</v>
      </c>
      <c r="F1533" s="464" t="s">
        <v>962</v>
      </c>
      <c r="G1533" s="464" t="s">
        <v>797</v>
      </c>
      <c r="H1533" s="524"/>
      <c r="I1533" s="529">
        <v>1</v>
      </c>
    </row>
    <row r="1534" spans="1:9" s="530" customFormat="1" ht="24" x14ac:dyDescent="0.2">
      <c r="A1534" s="522">
        <v>1528</v>
      </c>
      <c r="B1534" s="523" t="s">
        <v>7456</v>
      </c>
      <c r="C1534" s="460" t="s">
        <v>7457</v>
      </c>
      <c r="D1534" s="526" t="s">
        <v>3428</v>
      </c>
      <c r="E1534" s="527" t="s">
        <v>7458</v>
      </c>
      <c r="F1534" s="464" t="s">
        <v>962</v>
      </c>
      <c r="G1534" s="464" t="s">
        <v>797</v>
      </c>
      <c r="H1534" s="524"/>
      <c r="I1534" s="529">
        <v>2</v>
      </c>
    </row>
    <row r="1535" spans="1:9" s="530" customFormat="1" ht="24" x14ac:dyDescent="0.2">
      <c r="A1535" s="522">
        <v>1529</v>
      </c>
      <c r="B1535" s="523" t="s">
        <v>7459</v>
      </c>
      <c r="C1535" s="460" t="s">
        <v>7460</v>
      </c>
      <c r="D1535" s="526" t="s">
        <v>3428</v>
      </c>
      <c r="E1535" s="527" t="s">
        <v>7461</v>
      </c>
      <c r="F1535" s="464" t="s">
        <v>962</v>
      </c>
      <c r="G1535" s="464" t="s">
        <v>797</v>
      </c>
      <c r="H1535" s="524"/>
      <c r="I1535" s="529">
        <v>4</v>
      </c>
    </row>
    <row r="1536" spans="1:9" s="530" customFormat="1" ht="24" x14ac:dyDescent="0.2">
      <c r="A1536" s="522">
        <v>1530</v>
      </c>
      <c r="B1536" s="523" t="s">
        <v>7462</v>
      </c>
      <c r="C1536" s="460" t="s">
        <v>7463</v>
      </c>
      <c r="D1536" s="526" t="s">
        <v>3428</v>
      </c>
      <c r="E1536" s="527" t="s">
        <v>7464</v>
      </c>
      <c r="F1536" s="464" t="s">
        <v>962</v>
      </c>
      <c r="G1536" s="464" t="s">
        <v>797</v>
      </c>
      <c r="H1536" s="524"/>
      <c r="I1536" s="529">
        <v>1</v>
      </c>
    </row>
    <row r="1537" spans="1:9" s="530" customFormat="1" ht="24" x14ac:dyDescent="0.2">
      <c r="A1537" s="522">
        <v>1531</v>
      </c>
      <c r="B1537" s="569" t="s">
        <v>7465</v>
      </c>
      <c r="C1537" s="478" t="s">
        <v>7466</v>
      </c>
      <c r="D1537" s="570" t="s">
        <v>3428</v>
      </c>
      <c r="E1537" s="571" t="s">
        <v>7467</v>
      </c>
      <c r="F1537" s="480" t="s">
        <v>4161</v>
      </c>
      <c r="G1537" s="480" t="s">
        <v>1610</v>
      </c>
      <c r="H1537" s="572"/>
      <c r="I1537" s="529">
        <v>1</v>
      </c>
    </row>
    <row r="1538" spans="1:9" s="530" customFormat="1" ht="24" x14ac:dyDescent="0.2">
      <c r="A1538" s="522">
        <v>1532</v>
      </c>
      <c r="B1538" s="523" t="s">
        <v>7468</v>
      </c>
      <c r="C1538" s="460" t="s">
        <v>7469</v>
      </c>
      <c r="D1538" s="526" t="s">
        <v>3428</v>
      </c>
      <c r="E1538" s="527" t="s">
        <v>7470</v>
      </c>
      <c r="F1538" s="464" t="s">
        <v>962</v>
      </c>
      <c r="G1538" s="464" t="s">
        <v>797</v>
      </c>
      <c r="H1538" s="524"/>
      <c r="I1538" s="529">
        <v>1</v>
      </c>
    </row>
    <row r="1539" spans="1:9" s="530" customFormat="1" ht="24" x14ac:dyDescent="0.2">
      <c r="A1539" s="522">
        <v>1533</v>
      </c>
      <c r="B1539" s="523" t="s">
        <v>7471</v>
      </c>
      <c r="C1539" s="460" t="s">
        <v>7472</v>
      </c>
      <c r="D1539" s="526" t="s">
        <v>3428</v>
      </c>
      <c r="E1539" s="527" t="s">
        <v>7473</v>
      </c>
      <c r="F1539" s="464" t="s">
        <v>2893</v>
      </c>
      <c r="G1539" s="480" t="s">
        <v>1610</v>
      </c>
      <c r="H1539" s="572"/>
      <c r="I1539" s="529">
        <v>1</v>
      </c>
    </row>
    <row r="1540" spans="1:9" s="530" customFormat="1" ht="36" x14ac:dyDescent="0.2">
      <c r="A1540" s="522">
        <v>1534</v>
      </c>
      <c r="B1540" s="523" t="s">
        <v>7474</v>
      </c>
      <c r="C1540" s="573" t="s">
        <v>7475</v>
      </c>
      <c r="D1540" s="570" t="s">
        <v>3428</v>
      </c>
      <c r="E1540" s="571" t="s">
        <v>7476</v>
      </c>
      <c r="F1540" s="480" t="s">
        <v>2937</v>
      </c>
      <c r="G1540" s="480" t="s">
        <v>1610</v>
      </c>
      <c r="H1540" s="572"/>
      <c r="I1540" s="529">
        <v>1</v>
      </c>
    </row>
    <row r="1541" spans="1:9" s="530" customFormat="1" ht="48" x14ac:dyDescent="0.2">
      <c r="A1541" s="522">
        <v>1535</v>
      </c>
      <c r="B1541" s="523" t="s">
        <v>7477</v>
      </c>
      <c r="C1541" s="525" t="s">
        <v>7478</v>
      </c>
      <c r="D1541" s="526" t="s">
        <v>3428</v>
      </c>
      <c r="E1541" s="527" t="s">
        <v>7479</v>
      </c>
      <c r="F1541" s="464" t="s">
        <v>740</v>
      </c>
      <c r="G1541" s="480" t="s">
        <v>1610</v>
      </c>
      <c r="H1541" s="572"/>
      <c r="I1541" s="529">
        <v>1</v>
      </c>
    </row>
    <row r="1542" spans="1:9" s="530" customFormat="1" ht="48" x14ac:dyDescent="0.2">
      <c r="A1542" s="522">
        <v>1536</v>
      </c>
      <c r="B1542" s="523" t="s">
        <v>7480</v>
      </c>
      <c r="C1542" s="525" t="s">
        <v>7481</v>
      </c>
      <c r="D1542" s="526" t="s">
        <v>3428</v>
      </c>
      <c r="E1542" s="527" t="s">
        <v>7482</v>
      </c>
      <c r="F1542" s="464" t="s">
        <v>740</v>
      </c>
      <c r="G1542" s="480" t="s">
        <v>1610</v>
      </c>
      <c r="H1542" s="572"/>
      <c r="I1542" s="529">
        <v>1</v>
      </c>
    </row>
    <row r="1543" spans="1:9" s="530" customFormat="1" ht="48" x14ac:dyDescent="0.2">
      <c r="A1543" s="522">
        <v>1537</v>
      </c>
      <c r="B1543" s="523" t="s">
        <v>7483</v>
      </c>
      <c r="C1543" s="525" t="s">
        <v>7484</v>
      </c>
      <c r="D1543" s="526" t="s">
        <v>3428</v>
      </c>
      <c r="E1543" s="527" t="s">
        <v>7485</v>
      </c>
      <c r="F1543" s="464" t="s">
        <v>740</v>
      </c>
      <c r="G1543" s="480" t="s">
        <v>1610</v>
      </c>
      <c r="H1543" s="572"/>
      <c r="I1543" s="529">
        <v>1</v>
      </c>
    </row>
    <row r="1544" spans="1:9" s="530" customFormat="1" ht="36" x14ac:dyDescent="0.2">
      <c r="A1544" s="522">
        <v>1538</v>
      </c>
      <c r="B1544" s="523" t="s">
        <v>7486</v>
      </c>
      <c r="C1544" s="525" t="s">
        <v>7487</v>
      </c>
      <c r="D1544" s="526" t="s">
        <v>3428</v>
      </c>
      <c r="E1544" s="527" t="s">
        <v>7488</v>
      </c>
      <c r="F1544" s="464" t="s">
        <v>740</v>
      </c>
      <c r="G1544" s="480" t="s">
        <v>1610</v>
      </c>
      <c r="H1544" s="572"/>
      <c r="I1544" s="529">
        <v>1</v>
      </c>
    </row>
    <row r="1545" spans="1:9" s="530" customFormat="1" ht="36" x14ac:dyDescent="0.2">
      <c r="A1545" s="522">
        <v>1539</v>
      </c>
      <c r="B1545" s="523" t="s">
        <v>7489</v>
      </c>
      <c r="C1545" s="525" t="s">
        <v>7490</v>
      </c>
      <c r="D1545" s="526" t="s">
        <v>3428</v>
      </c>
      <c r="E1545" s="527" t="s">
        <v>7491</v>
      </c>
      <c r="F1545" s="464" t="s">
        <v>740</v>
      </c>
      <c r="G1545" s="480" t="s">
        <v>1610</v>
      </c>
      <c r="H1545" s="572"/>
      <c r="I1545" s="529">
        <v>1</v>
      </c>
    </row>
    <row r="1546" spans="1:9" s="530" customFormat="1" ht="24" x14ac:dyDescent="0.2">
      <c r="A1546" s="522">
        <v>1540</v>
      </c>
      <c r="B1546" s="523" t="s">
        <v>7492</v>
      </c>
      <c r="C1546" s="525" t="s">
        <v>7493</v>
      </c>
      <c r="D1546" s="526" t="s">
        <v>3428</v>
      </c>
      <c r="E1546" s="527" t="s">
        <v>7494</v>
      </c>
      <c r="F1546" s="464" t="s">
        <v>740</v>
      </c>
      <c r="G1546" s="464" t="s">
        <v>1610</v>
      </c>
      <c r="H1546" s="568"/>
      <c r="I1546" s="529">
        <v>1</v>
      </c>
    </row>
    <row r="1547" spans="1:9" s="530" customFormat="1" ht="36" x14ac:dyDescent="0.2">
      <c r="A1547" s="522">
        <v>1541</v>
      </c>
      <c r="B1547" s="523" t="s">
        <v>7495</v>
      </c>
      <c r="C1547" s="525" t="s">
        <v>7496</v>
      </c>
      <c r="D1547" s="526" t="s">
        <v>3428</v>
      </c>
      <c r="E1547" s="527"/>
      <c r="F1547" s="464" t="s">
        <v>740</v>
      </c>
      <c r="G1547" s="464" t="s">
        <v>1610</v>
      </c>
      <c r="H1547" s="568"/>
      <c r="I1547" s="529">
        <v>1</v>
      </c>
    </row>
    <row r="1548" spans="1:9" s="530" customFormat="1" ht="48" x14ac:dyDescent="0.2">
      <c r="A1548" s="522">
        <v>1542</v>
      </c>
      <c r="B1548" s="523" t="s">
        <v>7497</v>
      </c>
      <c r="C1548" s="525" t="s">
        <v>7498</v>
      </c>
      <c r="D1548" s="526" t="s">
        <v>3428</v>
      </c>
      <c r="E1548" s="527" t="s">
        <v>7499</v>
      </c>
      <c r="F1548" s="464" t="s">
        <v>740</v>
      </c>
      <c r="G1548" s="464" t="s">
        <v>1610</v>
      </c>
      <c r="H1548" s="568"/>
      <c r="I1548" s="529">
        <v>1</v>
      </c>
    </row>
    <row r="1549" spans="1:9" s="530" customFormat="1" ht="24" x14ac:dyDescent="0.2">
      <c r="A1549" s="522">
        <v>1543</v>
      </c>
      <c r="B1549" s="523" t="s">
        <v>7500</v>
      </c>
      <c r="C1549" s="525" t="s">
        <v>7501</v>
      </c>
      <c r="D1549" s="526" t="s">
        <v>3428</v>
      </c>
      <c r="E1549" s="527" t="s">
        <v>7502</v>
      </c>
      <c r="F1549" s="464" t="s">
        <v>740</v>
      </c>
      <c r="G1549" s="464" t="s">
        <v>1610</v>
      </c>
      <c r="H1549" s="568"/>
      <c r="I1549" s="529">
        <v>1</v>
      </c>
    </row>
    <row r="1550" spans="1:9" s="530" customFormat="1" ht="24" x14ac:dyDescent="0.2">
      <c r="A1550" s="522">
        <v>1544</v>
      </c>
      <c r="B1550" s="523" t="s">
        <v>7503</v>
      </c>
      <c r="C1550" s="525" t="s">
        <v>7504</v>
      </c>
      <c r="D1550" s="526" t="s">
        <v>3428</v>
      </c>
      <c r="E1550" s="527" t="s">
        <v>7505</v>
      </c>
      <c r="F1550" s="464" t="s">
        <v>740</v>
      </c>
      <c r="G1550" s="464" t="s">
        <v>1610</v>
      </c>
      <c r="H1550" s="568"/>
      <c r="I1550" s="529">
        <v>1</v>
      </c>
    </row>
    <row r="1551" spans="1:9" s="530" customFormat="1" ht="24" x14ac:dyDescent="0.2">
      <c r="A1551" s="522">
        <v>1545</v>
      </c>
      <c r="B1551" s="523" t="s">
        <v>7506</v>
      </c>
      <c r="C1551" s="525" t="s">
        <v>7507</v>
      </c>
      <c r="D1551" s="526" t="s">
        <v>3428</v>
      </c>
      <c r="E1551" s="527" t="s">
        <v>7508</v>
      </c>
      <c r="F1551" s="464" t="s">
        <v>740</v>
      </c>
      <c r="G1551" s="464" t="s">
        <v>1610</v>
      </c>
      <c r="H1551" s="568"/>
      <c r="I1551" s="529">
        <v>1</v>
      </c>
    </row>
    <row r="1552" spans="1:9" s="530" customFormat="1" ht="24" x14ac:dyDescent="0.2">
      <c r="A1552" s="522">
        <v>1546</v>
      </c>
      <c r="B1552" s="523" t="s">
        <v>7509</v>
      </c>
      <c r="C1552" s="525" t="s">
        <v>7510</v>
      </c>
      <c r="D1552" s="526" t="s">
        <v>3428</v>
      </c>
      <c r="E1552" s="527"/>
      <c r="F1552" s="464" t="s">
        <v>740</v>
      </c>
      <c r="G1552" s="464" t="s">
        <v>1610</v>
      </c>
      <c r="H1552" s="568"/>
      <c r="I1552" s="529">
        <v>2</v>
      </c>
    </row>
    <row r="1553" spans="1:9" s="530" customFormat="1" ht="24" x14ac:dyDescent="0.2">
      <c r="A1553" s="522">
        <v>1547</v>
      </c>
      <c r="B1553" s="523" t="s">
        <v>7511</v>
      </c>
      <c r="C1553" s="525" t="s">
        <v>7512</v>
      </c>
      <c r="D1553" s="526" t="s">
        <v>3428</v>
      </c>
      <c r="E1553" s="527" t="s">
        <v>7513</v>
      </c>
      <c r="F1553" s="464" t="s">
        <v>962</v>
      </c>
      <c r="G1553" s="464" t="s">
        <v>797</v>
      </c>
      <c r="H1553" s="524"/>
      <c r="I1553" s="529">
        <v>1</v>
      </c>
    </row>
    <row r="1554" spans="1:9" s="530" customFormat="1" ht="108" x14ac:dyDescent="0.2">
      <c r="A1554" s="522">
        <v>1548</v>
      </c>
      <c r="B1554" s="523" t="s">
        <v>7514</v>
      </c>
      <c r="C1554" s="525" t="s">
        <v>7515</v>
      </c>
      <c r="D1554" s="526" t="s">
        <v>3428</v>
      </c>
      <c r="E1554" s="527" t="s">
        <v>7516</v>
      </c>
      <c r="F1554" s="464" t="s">
        <v>2575</v>
      </c>
      <c r="G1554" s="464" t="s">
        <v>1610</v>
      </c>
      <c r="H1554" s="524"/>
      <c r="I1554" s="529">
        <v>1</v>
      </c>
    </row>
    <row r="1555" spans="1:9" s="530" customFormat="1" ht="36" x14ac:dyDescent="0.2">
      <c r="A1555" s="522">
        <v>1549</v>
      </c>
      <c r="B1555" s="523" t="s">
        <v>7517</v>
      </c>
      <c r="C1555" s="525" t="s">
        <v>5625</v>
      </c>
      <c r="D1555" s="526" t="s">
        <v>3428</v>
      </c>
      <c r="E1555" s="527" t="s">
        <v>7518</v>
      </c>
      <c r="F1555" s="464" t="s">
        <v>2575</v>
      </c>
      <c r="G1555" s="464" t="s">
        <v>1610</v>
      </c>
      <c r="H1555" s="524"/>
      <c r="I1555" s="529">
        <v>1</v>
      </c>
    </row>
    <row r="1556" spans="1:9" s="530" customFormat="1" ht="24" x14ac:dyDescent="0.2">
      <c r="A1556" s="522">
        <v>1550</v>
      </c>
      <c r="B1556" s="523" t="s">
        <v>7519</v>
      </c>
      <c r="C1556" s="525" t="s">
        <v>7520</v>
      </c>
      <c r="D1556" s="526" t="s">
        <v>3428</v>
      </c>
      <c r="E1556" s="527" t="s">
        <v>7521</v>
      </c>
      <c r="F1556" s="464" t="s">
        <v>962</v>
      </c>
      <c r="G1556" s="464" t="s">
        <v>797</v>
      </c>
      <c r="H1556" s="524"/>
      <c r="I1556" s="529">
        <v>1</v>
      </c>
    </row>
    <row r="1557" spans="1:9" s="530" customFormat="1" ht="36" x14ac:dyDescent="0.2">
      <c r="A1557" s="522">
        <v>1551</v>
      </c>
      <c r="B1557" s="523" t="s">
        <v>7522</v>
      </c>
      <c r="C1557" s="525" t="s">
        <v>7523</v>
      </c>
      <c r="D1557" s="526" t="s">
        <v>3428</v>
      </c>
      <c r="E1557" s="527" t="s">
        <v>7524</v>
      </c>
      <c r="F1557" s="464" t="s">
        <v>3559</v>
      </c>
      <c r="G1557" s="464" t="s">
        <v>1610</v>
      </c>
      <c r="H1557" s="524"/>
      <c r="I1557" s="529">
        <v>1</v>
      </c>
    </row>
    <row r="1558" spans="1:9" s="530" customFormat="1" ht="36" x14ac:dyDescent="0.2">
      <c r="A1558" s="522">
        <v>1552</v>
      </c>
      <c r="B1558" s="523" t="s">
        <v>7525</v>
      </c>
      <c r="C1558" s="525" t="s">
        <v>7526</v>
      </c>
      <c r="D1558" s="526" t="s">
        <v>3428</v>
      </c>
      <c r="E1558" s="527" t="s">
        <v>7527</v>
      </c>
      <c r="F1558" s="464" t="s">
        <v>962</v>
      </c>
      <c r="G1558" s="464" t="s">
        <v>797</v>
      </c>
      <c r="H1558" s="524"/>
      <c r="I1558" s="529">
        <v>1</v>
      </c>
    </row>
    <row r="1559" spans="1:9" s="530" customFormat="1" ht="24" x14ac:dyDescent="0.2">
      <c r="A1559" s="522">
        <v>1553</v>
      </c>
      <c r="B1559" s="523" t="s">
        <v>7528</v>
      </c>
      <c r="C1559" s="525" t="s">
        <v>7472</v>
      </c>
      <c r="D1559" s="526" t="s">
        <v>3428</v>
      </c>
      <c r="E1559" s="527" t="s">
        <v>7529</v>
      </c>
      <c r="F1559" s="464" t="s">
        <v>2937</v>
      </c>
      <c r="G1559" s="480" t="s">
        <v>1610</v>
      </c>
      <c r="H1559" s="572"/>
      <c r="I1559" s="529">
        <v>1</v>
      </c>
    </row>
    <row r="1560" spans="1:9" s="530" customFormat="1" ht="36" x14ac:dyDescent="0.2">
      <c r="A1560" s="522">
        <v>1554</v>
      </c>
      <c r="B1560" s="569" t="s">
        <v>7530</v>
      </c>
      <c r="C1560" s="573" t="s">
        <v>7475</v>
      </c>
      <c r="D1560" s="570" t="s">
        <v>3428</v>
      </c>
      <c r="E1560" s="571" t="s">
        <v>7531</v>
      </c>
      <c r="F1560" s="480" t="s">
        <v>2893</v>
      </c>
      <c r="G1560" s="480" t="s">
        <v>1610</v>
      </c>
      <c r="H1560" s="572"/>
      <c r="I1560" s="529">
        <v>1</v>
      </c>
    </row>
    <row r="1561" spans="1:9" s="530" customFormat="1" ht="24" x14ac:dyDescent="0.2">
      <c r="A1561" s="522">
        <v>1555</v>
      </c>
      <c r="B1561" s="523" t="s">
        <v>7532</v>
      </c>
      <c r="C1561" s="525" t="s">
        <v>7533</v>
      </c>
      <c r="D1561" s="526" t="s">
        <v>3428</v>
      </c>
      <c r="E1561" s="527" t="s">
        <v>7534</v>
      </c>
      <c r="F1561" s="464" t="s">
        <v>1433</v>
      </c>
      <c r="G1561" s="464" t="s">
        <v>1610</v>
      </c>
      <c r="H1561" s="524"/>
      <c r="I1561" s="529">
        <v>1</v>
      </c>
    </row>
    <row r="1562" spans="1:9" s="530" customFormat="1" ht="48" customHeight="1" x14ac:dyDescent="0.2">
      <c r="A1562" s="522">
        <v>1556</v>
      </c>
      <c r="B1562" s="523" t="s">
        <v>7535</v>
      </c>
      <c r="C1562" s="525" t="s">
        <v>7536</v>
      </c>
      <c r="D1562" s="526" t="s">
        <v>3428</v>
      </c>
      <c r="E1562" s="527" t="s">
        <v>7537</v>
      </c>
      <c r="F1562" s="464" t="s">
        <v>1433</v>
      </c>
      <c r="G1562" s="464" t="s">
        <v>1610</v>
      </c>
      <c r="H1562" s="524"/>
      <c r="I1562" s="529">
        <v>1</v>
      </c>
    </row>
    <row r="1563" spans="1:9" s="530" customFormat="1" ht="48" customHeight="1" x14ac:dyDescent="0.2">
      <c r="A1563" s="522">
        <v>1557</v>
      </c>
      <c r="B1563" s="523" t="s">
        <v>7538</v>
      </c>
      <c r="C1563" s="525" t="s">
        <v>7539</v>
      </c>
      <c r="D1563" s="526" t="s">
        <v>3428</v>
      </c>
      <c r="E1563" s="527" t="s">
        <v>7540</v>
      </c>
      <c r="F1563" s="464" t="s">
        <v>1433</v>
      </c>
      <c r="G1563" s="464" t="s">
        <v>1610</v>
      </c>
      <c r="H1563" s="524"/>
      <c r="I1563" s="529">
        <v>1</v>
      </c>
    </row>
    <row r="1564" spans="1:9" s="530" customFormat="1" ht="72" x14ac:dyDescent="0.2">
      <c r="A1564" s="522">
        <v>1558</v>
      </c>
      <c r="B1564" s="523" t="s">
        <v>7538</v>
      </c>
      <c r="C1564" s="525" t="s">
        <v>7382</v>
      </c>
      <c r="D1564" s="526" t="s">
        <v>3428</v>
      </c>
      <c r="E1564" s="527" t="s">
        <v>7541</v>
      </c>
      <c r="F1564" s="464" t="s">
        <v>2342</v>
      </c>
      <c r="G1564" s="464" t="s">
        <v>1610</v>
      </c>
      <c r="H1564" s="524"/>
      <c r="I1564" s="529">
        <v>1</v>
      </c>
    </row>
    <row r="1565" spans="1:9" s="530" customFormat="1" ht="72" x14ac:dyDescent="0.2">
      <c r="A1565" s="522">
        <v>1559</v>
      </c>
      <c r="B1565" s="523" t="s">
        <v>7542</v>
      </c>
      <c r="C1565" s="525" t="s">
        <v>7382</v>
      </c>
      <c r="D1565" s="526" t="s">
        <v>3428</v>
      </c>
      <c r="E1565" s="527" t="s">
        <v>7543</v>
      </c>
      <c r="F1565" s="464" t="s">
        <v>2821</v>
      </c>
      <c r="G1565" s="464" t="s">
        <v>1610</v>
      </c>
      <c r="H1565" s="524"/>
      <c r="I1565" s="529">
        <v>1</v>
      </c>
    </row>
    <row r="1566" spans="1:9" s="530" customFormat="1" ht="72" x14ac:dyDescent="0.2">
      <c r="A1566" s="522">
        <v>1560</v>
      </c>
      <c r="B1566" s="523" t="s">
        <v>7544</v>
      </c>
      <c r="C1566" s="525" t="s">
        <v>7382</v>
      </c>
      <c r="D1566" s="526" t="s">
        <v>3428</v>
      </c>
      <c r="E1566" s="527" t="s">
        <v>7545</v>
      </c>
      <c r="F1566" s="464" t="s">
        <v>2338</v>
      </c>
      <c r="G1566" s="464" t="s">
        <v>1610</v>
      </c>
      <c r="H1566" s="524"/>
      <c r="I1566" s="529">
        <v>1</v>
      </c>
    </row>
    <row r="1567" spans="1:9" s="530" customFormat="1" ht="24" x14ac:dyDescent="0.2">
      <c r="A1567" s="522">
        <v>1561</v>
      </c>
      <c r="B1567" s="523" t="s">
        <v>7546</v>
      </c>
      <c r="C1567" s="525" t="s">
        <v>7547</v>
      </c>
      <c r="D1567" s="526" t="s">
        <v>3428</v>
      </c>
      <c r="E1567" s="527" t="s">
        <v>7548</v>
      </c>
      <c r="F1567" s="464" t="s">
        <v>962</v>
      </c>
      <c r="G1567" s="464" t="s">
        <v>797</v>
      </c>
      <c r="H1567" s="524"/>
      <c r="I1567" s="529">
        <v>1</v>
      </c>
    </row>
    <row r="1568" spans="1:9" s="530" customFormat="1" ht="24" x14ac:dyDescent="0.2">
      <c r="A1568" s="522">
        <v>1562</v>
      </c>
      <c r="B1568" s="523" t="s">
        <v>7549</v>
      </c>
      <c r="C1568" s="525" t="s">
        <v>7550</v>
      </c>
      <c r="D1568" s="526" t="s">
        <v>3428</v>
      </c>
      <c r="E1568" s="527" t="s">
        <v>7551</v>
      </c>
      <c r="F1568" s="464" t="s">
        <v>962</v>
      </c>
      <c r="G1568" s="464" t="s">
        <v>797</v>
      </c>
      <c r="H1568" s="524"/>
      <c r="I1568" s="529">
        <v>1</v>
      </c>
    </row>
    <row r="1569" spans="1:9" s="530" customFormat="1" ht="36" x14ac:dyDescent="0.2">
      <c r="A1569" s="522">
        <v>1563</v>
      </c>
      <c r="B1569" s="523" t="s">
        <v>7552</v>
      </c>
      <c r="C1569" s="525" t="s">
        <v>7553</v>
      </c>
      <c r="D1569" s="526" t="s">
        <v>3428</v>
      </c>
      <c r="E1569" s="527" t="s">
        <v>6860</v>
      </c>
      <c r="F1569" s="464" t="s">
        <v>7424</v>
      </c>
      <c r="G1569" s="464" t="s">
        <v>1610</v>
      </c>
      <c r="H1569" s="524"/>
      <c r="I1569" s="529">
        <v>1</v>
      </c>
    </row>
    <row r="1570" spans="1:9" s="530" customFormat="1" ht="48" x14ac:dyDescent="0.2">
      <c r="A1570" s="522">
        <v>1564</v>
      </c>
      <c r="B1570" s="523" t="s">
        <v>7554</v>
      </c>
      <c r="C1570" s="525" t="s">
        <v>7555</v>
      </c>
      <c r="D1570" s="526" t="s">
        <v>3428</v>
      </c>
      <c r="E1570" s="527" t="s">
        <v>7556</v>
      </c>
      <c r="F1570" s="464" t="s">
        <v>659</v>
      </c>
      <c r="G1570" s="464" t="s">
        <v>1610</v>
      </c>
      <c r="H1570" s="524"/>
      <c r="I1570" s="529">
        <v>1</v>
      </c>
    </row>
    <row r="1571" spans="1:9" s="530" customFormat="1" ht="24" x14ac:dyDescent="0.2">
      <c r="A1571" s="522">
        <v>1565</v>
      </c>
      <c r="B1571" s="523" t="s">
        <v>7557</v>
      </c>
      <c r="C1571" s="525" t="s">
        <v>7558</v>
      </c>
      <c r="D1571" s="526" t="s">
        <v>3428</v>
      </c>
      <c r="E1571" s="527" t="s">
        <v>7559</v>
      </c>
      <c r="F1571" s="464" t="s">
        <v>659</v>
      </c>
      <c r="G1571" s="464" t="s">
        <v>1610</v>
      </c>
      <c r="H1571" s="524"/>
      <c r="I1571" s="529">
        <v>1</v>
      </c>
    </row>
    <row r="1572" spans="1:9" s="530" customFormat="1" ht="36" x14ac:dyDescent="0.2">
      <c r="A1572" s="522">
        <v>1566</v>
      </c>
      <c r="B1572" s="523" t="s">
        <v>7560</v>
      </c>
      <c r="C1572" s="525" t="s">
        <v>7561</v>
      </c>
      <c r="D1572" s="526" t="s">
        <v>3428</v>
      </c>
      <c r="E1572" s="527" t="s">
        <v>7562</v>
      </c>
      <c r="F1572" s="464" t="s">
        <v>962</v>
      </c>
      <c r="G1572" s="464" t="s">
        <v>797</v>
      </c>
      <c r="H1572" s="524"/>
      <c r="I1572" s="529">
        <v>1</v>
      </c>
    </row>
    <row r="1573" spans="1:9" s="530" customFormat="1" ht="36" x14ac:dyDescent="0.2">
      <c r="A1573" s="522">
        <v>1567</v>
      </c>
      <c r="B1573" s="523" t="s">
        <v>7563</v>
      </c>
      <c r="C1573" s="525" t="s">
        <v>7564</v>
      </c>
      <c r="D1573" s="526" t="s">
        <v>3428</v>
      </c>
      <c r="E1573" s="527" t="s">
        <v>7565</v>
      </c>
      <c r="F1573" s="464" t="s">
        <v>2575</v>
      </c>
      <c r="G1573" s="464" t="s">
        <v>1610</v>
      </c>
      <c r="H1573" s="524"/>
      <c r="I1573" s="529">
        <v>1</v>
      </c>
    </row>
    <row r="1574" spans="1:9" s="530" customFormat="1" ht="36" x14ac:dyDescent="0.2">
      <c r="A1574" s="522">
        <v>1568</v>
      </c>
      <c r="B1574" s="523" t="s">
        <v>7566</v>
      </c>
      <c r="C1574" s="525" t="s">
        <v>7567</v>
      </c>
      <c r="D1574" s="526" t="s">
        <v>3428</v>
      </c>
      <c r="E1574" s="527" t="s">
        <v>7568</v>
      </c>
      <c r="F1574" s="464" t="s">
        <v>2575</v>
      </c>
      <c r="G1574" s="464" t="s">
        <v>1610</v>
      </c>
      <c r="H1574" s="524"/>
      <c r="I1574" s="529">
        <v>1</v>
      </c>
    </row>
    <row r="1575" spans="1:9" s="530" customFormat="1" ht="36" x14ac:dyDescent="0.2">
      <c r="A1575" s="522">
        <v>1569</v>
      </c>
      <c r="B1575" s="523" t="s">
        <v>7569</v>
      </c>
      <c r="C1575" s="525" t="s">
        <v>7570</v>
      </c>
      <c r="D1575" s="526" t="s">
        <v>3428</v>
      </c>
      <c r="E1575" s="527" t="s">
        <v>7571</v>
      </c>
      <c r="F1575" s="464" t="s">
        <v>2575</v>
      </c>
      <c r="G1575" s="464" t="s">
        <v>1610</v>
      </c>
      <c r="H1575" s="524"/>
      <c r="I1575" s="529">
        <v>1</v>
      </c>
    </row>
    <row r="1576" spans="1:9" s="530" customFormat="1" ht="24" x14ac:dyDescent="0.2">
      <c r="A1576" s="522">
        <v>1570</v>
      </c>
      <c r="B1576" s="523" t="s">
        <v>7572</v>
      </c>
      <c r="C1576" s="525" t="s">
        <v>7573</v>
      </c>
      <c r="D1576" s="526" t="s">
        <v>3428</v>
      </c>
      <c r="E1576" s="527" t="s">
        <v>7574</v>
      </c>
      <c r="F1576" s="464" t="s">
        <v>962</v>
      </c>
      <c r="G1576" s="464" t="s">
        <v>797</v>
      </c>
      <c r="H1576" s="524"/>
      <c r="I1576" s="529">
        <v>1</v>
      </c>
    </row>
    <row r="1577" spans="1:9" s="530" customFormat="1" ht="24" x14ac:dyDescent="0.2">
      <c r="A1577" s="522">
        <v>1571</v>
      </c>
      <c r="B1577" s="523" t="s">
        <v>7575</v>
      </c>
      <c r="C1577" s="525" t="s">
        <v>7576</v>
      </c>
      <c r="D1577" s="526" t="s">
        <v>3428</v>
      </c>
      <c r="E1577" s="527" t="s">
        <v>7421</v>
      </c>
      <c r="F1577" s="464" t="s">
        <v>2346</v>
      </c>
      <c r="G1577" s="464" t="s">
        <v>1610</v>
      </c>
      <c r="H1577" s="568"/>
      <c r="I1577" s="529">
        <v>1</v>
      </c>
    </row>
    <row r="1578" spans="1:9" s="530" customFormat="1" ht="24" x14ac:dyDescent="0.2">
      <c r="A1578" s="522">
        <v>1572</v>
      </c>
      <c r="B1578" s="523" t="s">
        <v>7577</v>
      </c>
      <c r="C1578" s="525" t="s">
        <v>7578</v>
      </c>
      <c r="D1578" s="526" t="s">
        <v>3428</v>
      </c>
      <c r="E1578" s="527" t="s">
        <v>6772</v>
      </c>
      <c r="F1578" s="464" t="s">
        <v>7424</v>
      </c>
      <c r="G1578" s="464" t="s">
        <v>1610</v>
      </c>
      <c r="H1578" s="568"/>
      <c r="I1578" s="529">
        <v>1</v>
      </c>
    </row>
    <row r="1579" spans="1:9" s="530" customFormat="1" ht="24" x14ac:dyDescent="0.2">
      <c r="A1579" s="522">
        <v>1573</v>
      </c>
      <c r="B1579" s="523" t="s">
        <v>7579</v>
      </c>
      <c r="C1579" s="525" t="s">
        <v>7580</v>
      </c>
      <c r="D1579" s="526" t="s">
        <v>3428</v>
      </c>
      <c r="E1579" s="527" t="s">
        <v>7438</v>
      </c>
      <c r="F1579" s="464" t="s">
        <v>2352</v>
      </c>
      <c r="G1579" s="464" t="s">
        <v>1610</v>
      </c>
      <c r="H1579" s="524"/>
      <c r="I1579" s="529">
        <v>1</v>
      </c>
    </row>
    <row r="1580" spans="1:9" s="530" customFormat="1" ht="24" x14ac:dyDescent="0.2">
      <c r="A1580" s="522">
        <v>1574</v>
      </c>
      <c r="B1580" s="523" t="s">
        <v>7581</v>
      </c>
      <c r="C1580" s="525" t="s">
        <v>7578</v>
      </c>
      <c r="D1580" s="526" t="s">
        <v>3428</v>
      </c>
      <c r="E1580" s="527" t="s">
        <v>7582</v>
      </c>
      <c r="F1580" s="464" t="s">
        <v>7424</v>
      </c>
      <c r="G1580" s="464" t="s">
        <v>1610</v>
      </c>
      <c r="H1580" s="568"/>
      <c r="I1580" s="529">
        <v>1</v>
      </c>
    </row>
    <row r="1581" spans="1:9" s="530" customFormat="1" ht="24" x14ac:dyDescent="0.2">
      <c r="A1581" s="522">
        <v>1575</v>
      </c>
      <c r="B1581" s="523" t="s">
        <v>7583</v>
      </c>
      <c r="C1581" s="525" t="s">
        <v>7584</v>
      </c>
      <c r="D1581" s="526" t="s">
        <v>3428</v>
      </c>
      <c r="E1581" s="527" t="s">
        <v>7585</v>
      </c>
      <c r="F1581" s="464" t="s">
        <v>2346</v>
      </c>
      <c r="G1581" s="464" t="s">
        <v>1610</v>
      </c>
      <c r="H1581" s="568"/>
      <c r="I1581" s="529">
        <f>3-2</f>
        <v>1</v>
      </c>
    </row>
    <row r="1582" spans="1:9" s="530" customFormat="1" ht="48" x14ac:dyDescent="0.2">
      <c r="A1582" s="522">
        <v>1576</v>
      </c>
      <c r="B1582" s="523" t="s">
        <v>7583</v>
      </c>
      <c r="C1582" s="525" t="s">
        <v>7584</v>
      </c>
      <c r="D1582" s="526" t="s">
        <v>3428</v>
      </c>
      <c r="E1582" s="527" t="s">
        <v>7586</v>
      </c>
      <c r="F1582" s="464" t="s">
        <v>4175</v>
      </c>
      <c r="G1582" s="464" t="s">
        <v>1610</v>
      </c>
      <c r="H1582" s="568"/>
      <c r="I1582" s="529">
        <v>2</v>
      </c>
    </row>
    <row r="1583" spans="1:9" s="530" customFormat="1" ht="48" x14ac:dyDescent="0.2">
      <c r="A1583" s="522">
        <v>1577</v>
      </c>
      <c r="B1583" s="523" t="s">
        <v>7587</v>
      </c>
      <c r="C1583" s="525" t="s">
        <v>7584</v>
      </c>
      <c r="D1583" s="526" t="s">
        <v>3428</v>
      </c>
      <c r="E1583" s="527" t="s">
        <v>7467</v>
      </c>
      <c r="F1583" s="464" t="s">
        <v>4175</v>
      </c>
      <c r="G1583" s="464" t="s">
        <v>1610</v>
      </c>
      <c r="H1583" s="568"/>
      <c r="I1583" s="529">
        <v>1</v>
      </c>
    </row>
    <row r="1584" spans="1:9" s="530" customFormat="1" ht="24" x14ac:dyDescent="0.2">
      <c r="A1584" s="522">
        <v>1578</v>
      </c>
      <c r="B1584" s="523" t="s">
        <v>7583</v>
      </c>
      <c r="C1584" s="525" t="s">
        <v>7584</v>
      </c>
      <c r="D1584" s="526" t="s">
        <v>3428</v>
      </c>
      <c r="E1584" s="527" t="s">
        <v>7588</v>
      </c>
      <c r="F1584" s="464" t="s">
        <v>7424</v>
      </c>
      <c r="G1584" s="464" t="s">
        <v>1610</v>
      </c>
      <c r="H1584" s="568"/>
      <c r="I1584" s="529">
        <v>2</v>
      </c>
    </row>
    <row r="1585" spans="1:9" s="530" customFormat="1" ht="48" x14ac:dyDescent="0.2">
      <c r="A1585" s="522">
        <v>1579</v>
      </c>
      <c r="B1585" s="523" t="s">
        <v>7589</v>
      </c>
      <c r="C1585" s="525" t="s">
        <v>7584</v>
      </c>
      <c r="D1585" s="526" t="s">
        <v>3428</v>
      </c>
      <c r="E1585" s="527" t="s">
        <v>7590</v>
      </c>
      <c r="F1585" s="464" t="s">
        <v>4175</v>
      </c>
      <c r="G1585" s="464" t="s">
        <v>1610</v>
      </c>
      <c r="H1585" s="568"/>
      <c r="I1585" s="529">
        <v>1</v>
      </c>
    </row>
    <row r="1586" spans="1:9" s="530" customFormat="1" ht="24" x14ac:dyDescent="0.2">
      <c r="A1586" s="522">
        <v>1580</v>
      </c>
      <c r="B1586" s="523" t="s">
        <v>7589</v>
      </c>
      <c r="C1586" s="525" t="s">
        <v>7584</v>
      </c>
      <c r="D1586" s="526" t="s">
        <v>3428</v>
      </c>
      <c r="E1586" s="527" t="s">
        <v>7590</v>
      </c>
      <c r="F1586" s="464" t="s">
        <v>2352</v>
      </c>
      <c r="G1586" s="464" t="s">
        <v>1610</v>
      </c>
      <c r="H1586" s="568"/>
      <c r="I1586" s="529">
        <v>2</v>
      </c>
    </row>
    <row r="1587" spans="1:9" s="530" customFormat="1" ht="24" x14ac:dyDescent="0.2">
      <c r="A1587" s="522">
        <v>1581</v>
      </c>
      <c r="B1587" s="523" t="s">
        <v>7587</v>
      </c>
      <c r="C1587" s="525" t="s">
        <v>7591</v>
      </c>
      <c r="D1587" s="526" t="s">
        <v>3428</v>
      </c>
      <c r="E1587" s="527" t="s">
        <v>7592</v>
      </c>
      <c r="F1587" s="464" t="s">
        <v>2346</v>
      </c>
      <c r="G1587" s="464" t="s">
        <v>1610</v>
      </c>
      <c r="H1587" s="568"/>
      <c r="I1587" s="529">
        <v>12</v>
      </c>
    </row>
    <row r="1588" spans="1:9" s="530" customFormat="1" ht="24" x14ac:dyDescent="0.2">
      <c r="A1588" s="522">
        <v>1582</v>
      </c>
      <c r="B1588" s="523" t="s">
        <v>7589</v>
      </c>
      <c r="C1588" s="525" t="s">
        <v>7593</v>
      </c>
      <c r="D1588" s="526" t="s">
        <v>3428</v>
      </c>
      <c r="E1588" s="527"/>
      <c r="F1588" s="464" t="s">
        <v>2346</v>
      </c>
      <c r="G1588" s="464" t="s">
        <v>1610</v>
      </c>
      <c r="H1588" s="568"/>
      <c r="I1588" s="529">
        <v>1</v>
      </c>
    </row>
    <row r="1589" spans="1:9" s="530" customFormat="1" ht="24" x14ac:dyDescent="0.2">
      <c r="A1589" s="522">
        <v>1583</v>
      </c>
      <c r="B1589" s="523" t="s">
        <v>7594</v>
      </c>
      <c r="C1589" s="525" t="s">
        <v>7595</v>
      </c>
      <c r="D1589" s="526" t="s">
        <v>3428</v>
      </c>
      <c r="E1589" s="527" t="s">
        <v>7596</v>
      </c>
      <c r="F1589" s="464" t="s">
        <v>659</v>
      </c>
      <c r="G1589" s="464" t="s">
        <v>1610</v>
      </c>
      <c r="H1589" s="524"/>
      <c r="I1589" s="529">
        <v>1</v>
      </c>
    </row>
    <row r="1590" spans="1:9" s="530" customFormat="1" ht="24" x14ac:dyDescent="0.2">
      <c r="A1590" s="522">
        <v>1584</v>
      </c>
      <c r="B1590" s="523" t="s">
        <v>7597</v>
      </c>
      <c r="C1590" s="525" t="s">
        <v>7598</v>
      </c>
      <c r="D1590" s="526" t="s">
        <v>3428</v>
      </c>
      <c r="E1590" s="527" t="s">
        <v>7599</v>
      </c>
      <c r="F1590" s="464" t="s">
        <v>659</v>
      </c>
      <c r="G1590" s="464" t="s">
        <v>1610</v>
      </c>
      <c r="H1590" s="524"/>
      <c r="I1590" s="529">
        <v>1</v>
      </c>
    </row>
    <row r="1591" spans="1:9" s="530" customFormat="1" ht="144" x14ac:dyDescent="0.2">
      <c r="A1591" s="522">
        <v>1585</v>
      </c>
      <c r="B1591" s="523" t="s">
        <v>7600</v>
      </c>
      <c r="C1591" s="525" t="s">
        <v>7601</v>
      </c>
      <c r="D1591" s="526" t="s">
        <v>3428</v>
      </c>
      <c r="E1591" s="527" t="s">
        <v>7602</v>
      </c>
      <c r="F1591" s="464" t="s">
        <v>659</v>
      </c>
      <c r="G1591" s="464" t="s">
        <v>1610</v>
      </c>
      <c r="H1591" s="524"/>
      <c r="I1591" s="529">
        <v>1</v>
      </c>
    </row>
    <row r="1592" spans="1:9" s="530" customFormat="1" ht="36" x14ac:dyDescent="0.2">
      <c r="A1592" s="522">
        <v>1586</v>
      </c>
      <c r="B1592" s="523" t="s">
        <v>7603</v>
      </c>
      <c r="C1592" s="525" t="s">
        <v>7604</v>
      </c>
      <c r="D1592" s="526" t="s">
        <v>3428</v>
      </c>
      <c r="E1592" s="527" t="s">
        <v>7605</v>
      </c>
      <c r="F1592" s="464" t="s">
        <v>659</v>
      </c>
      <c r="G1592" s="464" t="s">
        <v>1610</v>
      </c>
      <c r="H1592" s="524"/>
      <c r="I1592" s="529">
        <v>1</v>
      </c>
    </row>
    <row r="1593" spans="1:9" s="530" customFormat="1" ht="60" x14ac:dyDescent="0.2">
      <c r="A1593" s="522">
        <v>1587</v>
      </c>
      <c r="B1593" s="523" t="s">
        <v>7606</v>
      </c>
      <c r="C1593" s="525" t="s">
        <v>7607</v>
      </c>
      <c r="D1593" s="526" t="s">
        <v>3428</v>
      </c>
      <c r="E1593" s="527" t="s">
        <v>7608</v>
      </c>
      <c r="F1593" s="464" t="s">
        <v>659</v>
      </c>
      <c r="G1593" s="464" t="s">
        <v>1610</v>
      </c>
      <c r="H1593" s="524"/>
      <c r="I1593" s="529">
        <v>1</v>
      </c>
    </row>
    <row r="1594" spans="1:9" s="530" customFormat="1" ht="24" x14ac:dyDescent="0.2">
      <c r="A1594" s="522">
        <v>1588</v>
      </c>
      <c r="B1594" s="523" t="s">
        <v>7609</v>
      </c>
      <c r="C1594" s="525" t="s">
        <v>7610</v>
      </c>
      <c r="D1594" s="526" t="s">
        <v>3428</v>
      </c>
      <c r="E1594" s="527" t="s">
        <v>7611</v>
      </c>
      <c r="F1594" s="464" t="s">
        <v>659</v>
      </c>
      <c r="G1594" s="464" t="s">
        <v>1610</v>
      </c>
      <c r="H1594" s="524"/>
      <c r="I1594" s="529">
        <v>1</v>
      </c>
    </row>
    <row r="1595" spans="1:9" s="530" customFormat="1" ht="36" x14ac:dyDescent="0.2">
      <c r="A1595" s="522">
        <v>1589</v>
      </c>
      <c r="B1595" s="523" t="s">
        <v>7612</v>
      </c>
      <c r="C1595" s="525" t="s">
        <v>7613</v>
      </c>
      <c r="D1595" s="526" t="s">
        <v>3428</v>
      </c>
      <c r="E1595" s="527" t="s">
        <v>7614</v>
      </c>
      <c r="F1595" s="464" t="s">
        <v>2575</v>
      </c>
      <c r="G1595" s="464" t="s">
        <v>1610</v>
      </c>
      <c r="H1595" s="524"/>
      <c r="I1595" s="529">
        <v>1</v>
      </c>
    </row>
    <row r="1596" spans="1:9" s="530" customFormat="1" ht="24" x14ac:dyDescent="0.2">
      <c r="A1596" s="522">
        <v>1590</v>
      </c>
      <c r="B1596" s="523" t="s">
        <v>7615</v>
      </c>
      <c r="C1596" s="466" t="s">
        <v>7616</v>
      </c>
      <c r="D1596" s="526" t="s">
        <v>7617</v>
      </c>
      <c r="E1596" s="527" t="s">
        <v>7618</v>
      </c>
      <c r="F1596" s="464" t="s">
        <v>659</v>
      </c>
      <c r="G1596" s="464" t="s">
        <v>1610</v>
      </c>
      <c r="H1596" s="524"/>
      <c r="I1596" s="529">
        <v>1</v>
      </c>
    </row>
    <row r="1597" spans="1:9" s="530" customFormat="1" ht="36" x14ac:dyDescent="0.2">
      <c r="A1597" s="522">
        <v>1591</v>
      </c>
      <c r="B1597" s="523" t="s">
        <v>7619</v>
      </c>
      <c r="C1597" s="460" t="s">
        <v>7620</v>
      </c>
      <c r="D1597" s="526" t="s">
        <v>7617</v>
      </c>
      <c r="E1597" s="527" t="s">
        <v>7621</v>
      </c>
      <c r="F1597" s="464" t="s">
        <v>659</v>
      </c>
      <c r="G1597" s="464" t="s">
        <v>1610</v>
      </c>
      <c r="H1597" s="524"/>
      <c r="I1597" s="529">
        <v>3</v>
      </c>
    </row>
    <row r="1598" spans="1:9" s="530" customFormat="1" ht="36" x14ac:dyDescent="0.2">
      <c r="A1598" s="522">
        <v>1592</v>
      </c>
      <c r="B1598" s="523" t="s">
        <v>7622</v>
      </c>
      <c r="C1598" s="460" t="s">
        <v>7623</v>
      </c>
      <c r="D1598" s="526" t="s">
        <v>7617</v>
      </c>
      <c r="E1598" s="527" t="s">
        <v>7624</v>
      </c>
      <c r="F1598" s="464" t="s">
        <v>659</v>
      </c>
      <c r="G1598" s="464" t="s">
        <v>1610</v>
      </c>
      <c r="H1598" s="524"/>
      <c r="I1598" s="529">
        <v>2</v>
      </c>
    </row>
    <row r="1599" spans="1:9" s="530" customFormat="1" ht="36" x14ac:dyDescent="0.2">
      <c r="A1599" s="522">
        <v>1593</v>
      </c>
      <c r="B1599" s="523" t="s">
        <v>7625</v>
      </c>
      <c r="C1599" s="460" t="s">
        <v>7626</v>
      </c>
      <c r="D1599" s="526" t="s">
        <v>7617</v>
      </c>
      <c r="E1599" s="527" t="s">
        <v>7624</v>
      </c>
      <c r="F1599" s="464" t="s">
        <v>659</v>
      </c>
      <c r="G1599" s="464" t="s">
        <v>1610</v>
      </c>
      <c r="H1599" s="524"/>
      <c r="I1599" s="529">
        <v>4</v>
      </c>
    </row>
    <row r="1600" spans="1:9" s="530" customFormat="1" ht="24" x14ac:dyDescent="0.2">
      <c r="A1600" s="522">
        <v>1594</v>
      </c>
      <c r="B1600" s="523" t="s">
        <v>7627</v>
      </c>
      <c r="C1600" s="460" t="s">
        <v>7628</v>
      </c>
      <c r="D1600" s="526" t="s">
        <v>7617</v>
      </c>
      <c r="E1600" s="527" t="s">
        <v>7629</v>
      </c>
      <c r="F1600" s="464" t="s">
        <v>659</v>
      </c>
      <c r="G1600" s="464" t="s">
        <v>1610</v>
      </c>
      <c r="H1600" s="524"/>
      <c r="I1600" s="529">
        <v>2</v>
      </c>
    </row>
    <row r="1601" spans="1:9" s="530" customFormat="1" ht="24" x14ac:dyDescent="0.2">
      <c r="A1601" s="522">
        <v>1595</v>
      </c>
      <c r="B1601" s="523" t="s">
        <v>7630</v>
      </c>
      <c r="C1601" s="460" t="s">
        <v>7631</v>
      </c>
      <c r="D1601" s="526" t="s">
        <v>7617</v>
      </c>
      <c r="E1601" s="527" t="s">
        <v>7632</v>
      </c>
      <c r="F1601" s="464" t="s">
        <v>659</v>
      </c>
      <c r="G1601" s="464" t="s">
        <v>1610</v>
      </c>
      <c r="H1601" s="524"/>
      <c r="I1601" s="529">
        <v>1</v>
      </c>
    </row>
    <row r="1602" spans="1:9" s="530" customFormat="1" ht="24" x14ac:dyDescent="0.2">
      <c r="A1602" s="522">
        <v>1596</v>
      </c>
      <c r="B1602" s="523" t="s">
        <v>7633</v>
      </c>
      <c r="C1602" s="460" t="s">
        <v>7634</v>
      </c>
      <c r="D1602" s="526" t="s">
        <v>7617</v>
      </c>
      <c r="E1602" s="527" t="s">
        <v>7635</v>
      </c>
      <c r="F1602" s="464" t="s">
        <v>659</v>
      </c>
      <c r="G1602" s="464" t="s">
        <v>1610</v>
      </c>
      <c r="H1602" s="524"/>
      <c r="I1602" s="529">
        <v>1</v>
      </c>
    </row>
    <row r="1603" spans="1:9" s="530" customFormat="1" ht="24" x14ac:dyDescent="0.2">
      <c r="A1603" s="522">
        <v>1597</v>
      </c>
      <c r="B1603" s="523" t="s">
        <v>7636</v>
      </c>
      <c r="C1603" s="460" t="s">
        <v>7637</v>
      </c>
      <c r="D1603" s="526" t="s">
        <v>7617</v>
      </c>
      <c r="E1603" s="527" t="s">
        <v>7638</v>
      </c>
      <c r="F1603" s="464" t="s">
        <v>659</v>
      </c>
      <c r="G1603" s="464" t="s">
        <v>1610</v>
      </c>
      <c r="H1603" s="524"/>
      <c r="I1603" s="529">
        <v>1</v>
      </c>
    </row>
    <row r="1604" spans="1:9" s="530" customFormat="1" ht="24" x14ac:dyDescent="0.2">
      <c r="A1604" s="522">
        <v>1598</v>
      </c>
      <c r="B1604" s="523" t="s">
        <v>7639</v>
      </c>
      <c r="C1604" s="460" t="s">
        <v>7640</v>
      </c>
      <c r="D1604" s="526" t="s">
        <v>7617</v>
      </c>
      <c r="E1604" s="527" t="s">
        <v>7641</v>
      </c>
      <c r="F1604" s="464" t="s">
        <v>659</v>
      </c>
      <c r="G1604" s="464" t="s">
        <v>1610</v>
      </c>
      <c r="H1604" s="524"/>
      <c r="I1604" s="529">
        <v>1</v>
      </c>
    </row>
    <row r="1605" spans="1:9" s="530" customFormat="1" ht="24" x14ac:dyDescent="0.2">
      <c r="A1605" s="522">
        <v>1599</v>
      </c>
      <c r="B1605" s="523" t="s">
        <v>7642</v>
      </c>
      <c r="C1605" s="460" t="s">
        <v>7643</v>
      </c>
      <c r="D1605" s="526" t="s">
        <v>7617</v>
      </c>
      <c r="E1605" s="527" t="s">
        <v>7644</v>
      </c>
      <c r="F1605" s="464" t="s">
        <v>659</v>
      </c>
      <c r="G1605" s="464" t="s">
        <v>1610</v>
      </c>
      <c r="H1605" s="524"/>
      <c r="I1605" s="529">
        <v>2</v>
      </c>
    </row>
    <row r="1606" spans="1:9" s="530" customFormat="1" ht="24" x14ac:dyDescent="0.2">
      <c r="A1606" s="522">
        <v>1600</v>
      </c>
      <c r="B1606" s="523" t="s">
        <v>7645</v>
      </c>
      <c r="C1606" s="460" t="s">
        <v>7646</v>
      </c>
      <c r="D1606" s="526" t="s">
        <v>7617</v>
      </c>
      <c r="E1606" s="527" t="s">
        <v>7647</v>
      </c>
      <c r="F1606" s="464" t="s">
        <v>659</v>
      </c>
      <c r="G1606" s="464" t="s">
        <v>1610</v>
      </c>
      <c r="H1606" s="524"/>
      <c r="I1606" s="529">
        <v>4</v>
      </c>
    </row>
    <row r="1607" spans="1:9" s="530" customFormat="1" ht="36" x14ac:dyDescent="0.2">
      <c r="A1607" s="522">
        <v>1601</v>
      </c>
      <c r="B1607" s="523" t="s">
        <v>7648</v>
      </c>
      <c r="C1607" s="460" t="s">
        <v>7649</v>
      </c>
      <c r="D1607" s="526" t="s">
        <v>7617</v>
      </c>
      <c r="E1607" s="527" t="s">
        <v>7650</v>
      </c>
      <c r="F1607" s="464" t="s">
        <v>659</v>
      </c>
      <c r="G1607" s="464" t="s">
        <v>1610</v>
      </c>
      <c r="H1607" s="524"/>
      <c r="I1607" s="529">
        <v>4</v>
      </c>
    </row>
    <row r="1608" spans="1:9" s="530" customFormat="1" ht="36" x14ac:dyDescent="0.2">
      <c r="A1608" s="522">
        <v>1602</v>
      </c>
      <c r="B1608" s="523" t="s">
        <v>7651</v>
      </c>
      <c r="C1608" s="460" t="s">
        <v>7652</v>
      </c>
      <c r="D1608" s="526" t="s">
        <v>7617</v>
      </c>
      <c r="E1608" s="527" t="s">
        <v>7653</v>
      </c>
      <c r="F1608" s="464" t="s">
        <v>659</v>
      </c>
      <c r="G1608" s="464" t="s">
        <v>1610</v>
      </c>
      <c r="H1608" s="524"/>
      <c r="I1608" s="529">
        <v>4</v>
      </c>
    </row>
    <row r="1609" spans="1:9" s="530" customFormat="1" ht="24" x14ac:dyDescent="0.2">
      <c r="A1609" s="522">
        <v>1603</v>
      </c>
      <c r="B1609" s="523" t="s">
        <v>7654</v>
      </c>
      <c r="C1609" s="460" t="s">
        <v>7655</v>
      </c>
      <c r="D1609" s="526" t="s">
        <v>7617</v>
      </c>
      <c r="E1609" s="527" t="s">
        <v>7656</v>
      </c>
      <c r="F1609" s="464" t="s">
        <v>659</v>
      </c>
      <c r="G1609" s="464" t="s">
        <v>1610</v>
      </c>
      <c r="H1609" s="524"/>
      <c r="I1609" s="529">
        <v>1</v>
      </c>
    </row>
    <row r="1610" spans="1:9" s="530" customFormat="1" ht="24" x14ac:dyDescent="0.2">
      <c r="A1610" s="522">
        <v>1604</v>
      </c>
      <c r="B1610" s="523" t="s">
        <v>7657</v>
      </c>
      <c r="C1610" s="460" t="s">
        <v>7658</v>
      </c>
      <c r="D1610" s="526" t="s">
        <v>7617</v>
      </c>
      <c r="E1610" s="527" t="s">
        <v>4339</v>
      </c>
      <c r="F1610" s="464" t="s">
        <v>1433</v>
      </c>
      <c r="G1610" s="464" t="s">
        <v>1610</v>
      </c>
      <c r="H1610" s="524"/>
      <c r="I1610" s="529">
        <v>1</v>
      </c>
    </row>
    <row r="1611" spans="1:9" s="530" customFormat="1" ht="24" x14ac:dyDescent="0.2">
      <c r="A1611" s="522">
        <v>1605</v>
      </c>
      <c r="B1611" s="523" t="s">
        <v>7659</v>
      </c>
      <c r="C1611" s="460" t="s">
        <v>7660</v>
      </c>
      <c r="D1611" s="526" t="s">
        <v>7617</v>
      </c>
      <c r="E1611" s="527" t="s">
        <v>7446</v>
      </c>
      <c r="F1611" s="464" t="s">
        <v>2346</v>
      </c>
      <c r="G1611" s="464" t="s">
        <v>1610</v>
      </c>
      <c r="H1611" s="568"/>
      <c r="I1611" s="529">
        <v>1</v>
      </c>
    </row>
    <row r="1612" spans="1:9" s="530" customFormat="1" ht="24" x14ac:dyDescent="0.2">
      <c r="A1612" s="522">
        <v>1606</v>
      </c>
      <c r="B1612" s="523" t="s">
        <v>7661</v>
      </c>
      <c r="C1612" s="460" t="s">
        <v>7662</v>
      </c>
      <c r="D1612" s="526" t="s">
        <v>7617</v>
      </c>
      <c r="E1612" s="527" t="s">
        <v>7663</v>
      </c>
      <c r="F1612" s="464" t="s">
        <v>2346</v>
      </c>
      <c r="G1612" s="464" t="s">
        <v>1610</v>
      </c>
      <c r="H1612" s="568"/>
      <c r="I1612" s="529">
        <v>1</v>
      </c>
    </row>
    <row r="1613" spans="1:9" s="530" customFormat="1" ht="60" x14ac:dyDescent="0.2">
      <c r="A1613" s="522">
        <v>1607</v>
      </c>
      <c r="B1613" s="523" t="s">
        <v>7664</v>
      </c>
      <c r="C1613" s="460" t="s">
        <v>7665</v>
      </c>
      <c r="D1613" s="526" t="s">
        <v>7617</v>
      </c>
      <c r="E1613" s="527" t="s">
        <v>7666</v>
      </c>
      <c r="F1613" s="464" t="s">
        <v>3688</v>
      </c>
      <c r="G1613" s="464" t="s">
        <v>1610</v>
      </c>
      <c r="H1613" s="524"/>
      <c r="I1613" s="529">
        <v>1</v>
      </c>
    </row>
    <row r="1614" spans="1:9" s="530" customFormat="1" ht="24" x14ac:dyDescent="0.2">
      <c r="A1614" s="522">
        <v>1608</v>
      </c>
      <c r="B1614" s="523" t="s">
        <v>7667</v>
      </c>
      <c r="C1614" s="460" t="s">
        <v>7668</v>
      </c>
      <c r="D1614" s="526" t="s">
        <v>7617</v>
      </c>
      <c r="E1614" s="527"/>
      <c r="F1614" s="464" t="s">
        <v>962</v>
      </c>
      <c r="G1614" s="464" t="s">
        <v>797</v>
      </c>
      <c r="H1614" s="524"/>
      <c r="I1614" s="529">
        <v>3</v>
      </c>
    </row>
    <row r="1615" spans="1:9" s="530" customFormat="1" ht="36" x14ac:dyDescent="0.2">
      <c r="A1615" s="522">
        <v>1609</v>
      </c>
      <c r="B1615" s="523" t="s">
        <v>7669</v>
      </c>
      <c r="C1615" s="460" t="s">
        <v>7670</v>
      </c>
      <c r="D1615" s="526" t="s">
        <v>7617</v>
      </c>
      <c r="E1615" s="527" t="s">
        <v>7671</v>
      </c>
      <c r="F1615" s="464" t="s">
        <v>1433</v>
      </c>
      <c r="G1615" s="464" t="s">
        <v>1610</v>
      </c>
      <c r="H1615" s="524"/>
      <c r="I1615" s="529">
        <v>1</v>
      </c>
    </row>
    <row r="1616" spans="1:9" s="530" customFormat="1" ht="24" x14ac:dyDescent="0.2">
      <c r="A1616" s="522">
        <v>1610</v>
      </c>
      <c r="B1616" s="523" t="s">
        <v>7672</v>
      </c>
      <c r="C1616" s="460" t="s">
        <v>7673</v>
      </c>
      <c r="D1616" s="526" t="s">
        <v>7617</v>
      </c>
      <c r="E1616" s="527" t="s">
        <v>7674</v>
      </c>
      <c r="F1616" s="464" t="s">
        <v>2821</v>
      </c>
      <c r="G1616" s="464" t="s">
        <v>1610</v>
      </c>
      <c r="H1616" s="524"/>
      <c r="I1616" s="529">
        <v>1</v>
      </c>
    </row>
    <row r="1617" spans="1:9" s="530" customFormat="1" ht="24" x14ac:dyDescent="0.2">
      <c r="A1617" s="522">
        <v>1611</v>
      </c>
      <c r="B1617" s="523" t="s">
        <v>7675</v>
      </c>
      <c r="C1617" s="460" t="s">
        <v>7676</v>
      </c>
      <c r="D1617" s="526" t="s">
        <v>7677</v>
      </c>
      <c r="E1617" s="527" t="s">
        <v>7678</v>
      </c>
      <c r="F1617" s="464" t="s">
        <v>541</v>
      </c>
      <c r="G1617" s="464" t="s">
        <v>797</v>
      </c>
      <c r="H1617" s="524"/>
      <c r="I1617" s="359">
        <v>1</v>
      </c>
    </row>
    <row r="1618" spans="1:9" s="530" customFormat="1" ht="24" x14ac:dyDescent="0.2">
      <c r="A1618" s="522">
        <v>1612</v>
      </c>
      <c r="B1618" s="523" t="s">
        <v>7679</v>
      </c>
      <c r="C1618" s="460" t="s">
        <v>7680</v>
      </c>
      <c r="D1618" s="526" t="s">
        <v>3428</v>
      </c>
      <c r="E1618" s="527" t="s">
        <v>7681</v>
      </c>
      <c r="F1618" s="464" t="s">
        <v>659</v>
      </c>
      <c r="G1618" s="464" t="s">
        <v>1610</v>
      </c>
      <c r="H1618" s="524"/>
      <c r="I1618" s="359">
        <v>1</v>
      </c>
    </row>
    <row r="1619" spans="1:9" s="530" customFormat="1" ht="72" customHeight="1" x14ac:dyDescent="0.2">
      <c r="A1619" s="522">
        <v>1613</v>
      </c>
      <c r="B1619" s="523" t="s">
        <v>7682</v>
      </c>
      <c r="C1619" s="460" t="s">
        <v>7683</v>
      </c>
      <c r="D1619" s="526" t="s">
        <v>3428</v>
      </c>
      <c r="E1619" s="527" t="s">
        <v>7684</v>
      </c>
      <c r="F1619" s="464" t="s">
        <v>659</v>
      </c>
      <c r="G1619" s="464" t="s">
        <v>1610</v>
      </c>
      <c r="H1619" s="524"/>
      <c r="I1619" s="359">
        <v>4</v>
      </c>
    </row>
    <row r="1620" spans="1:9" s="530" customFormat="1" ht="72" customHeight="1" x14ac:dyDescent="0.2">
      <c r="A1620" s="522">
        <v>1614</v>
      </c>
      <c r="B1620" s="523" t="s">
        <v>7685</v>
      </c>
      <c r="C1620" s="460" t="s">
        <v>7686</v>
      </c>
      <c r="D1620" s="526" t="s">
        <v>3428</v>
      </c>
      <c r="E1620" s="527" t="s">
        <v>7687</v>
      </c>
      <c r="F1620" s="464" t="s">
        <v>659</v>
      </c>
      <c r="G1620" s="464" t="s">
        <v>1610</v>
      </c>
      <c r="H1620" s="524"/>
      <c r="I1620" s="359">
        <v>6</v>
      </c>
    </row>
    <row r="1621" spans="1:9" s="530" customFormat="1" ht="36" x14ac:dyDescent="0.2">
      <c r="A1621" s="522">
        <v>1615</v>
      </c>
      <c r="B1621" s="523" t="s">
        <v>7688</v>
      </c>
      <c r="C1621" s="460" t="s">
        <v>7689</v>
      </c>
      <c r="D1621" s="526" t="s">
        <v>3428</v>
      </c>
      <c r="E1621" s="527" t="s">
        <v>7690</v>
      </c>
      <c r="F1621" s="464" t="s">
        <v>659</v>
      </c>
      <c r="G1621" s="464" t="s">
        <v>1610</v>
      </c>
      <c r="H1621" s="524"/>
      <c r="I1621" s="359">
        <v>4</v>
      </c>
    </row>
    <row r="1622" spans="1:9" s="530" customFormat="1" ht="36" x14ac:dyDescent="0.2">
      <c r="A1622" s="522">
        <v>1616</v>
      </c>
      <c r="B1622" s="523" t="s">
        <v>7691</v>
      </c>
      <c r="C1622" s="460" t="s">
        <v>7692</v>
      </c>
      <c r="D1622" s="526" t="s">
        <v>3428</v>
      </c>
      <c r="E1622" s="527" t="s">
        <v>7693</v>
      </c>
      <c r="F1622" s="464" t="s">
        <v>659</v>
      </c>
      <c r="G1622" s="464" t="s">
        <v>1610</v>
      </c>
      <c r="H1622" s="524"/>
      <c r="I1622" s="359">
        <v>2</v>
      </c>
    </row>
    <row r="1623" spans="1:9" s="530" customFormat="1" ht="36" x14ac:dyDescent="0.2">
      <c r="A1623" s="522">
        <v>1617</v>
      </c>
      <c r="B1623" s="523" t="s">
        <v>7694</v>
      </c>
      <c r="C1623" s="460" t="s">
        <v>7695</v>
      </c>
      <c r="D1623" s="526" t="s">
        <v>3428</v>
      </c>
      <c r="E1623" s="527" t="s">
        <v>7696</v>
      </c>
      <c r="F1623" s="464" t="s">
        <v>659</v>
      </c>
      <c r="G1623" s="464" t="s">
        <v>1610</v>
      </c>
      <c r="H1623" s="524"/>
      <c r="I1623" s="359">
        <v>2</v>
      </c>
    </row>
    <row r="1624" spans="1:9" s="530" customFormat="1" ht="36" x14ac:dyDescent="0.2">
      <c r="A1624" s="522">
        <v>1618</v>
      </c>
      <c r="B1624" s="523" t="s">
        <v>7697</v>
      </c>
      <c r="C1624" s="460" t="s">
        <v>7698</v>
      </c>
      <c r="D1624" s="526" t="s">
        <v>3428</v>
      </c>
      <c r="E1624" s="527" t="s">
        <v>7699</v>
      </c>
      <c r="F1624" s="464" t="s">
        <v>659</v>
      </c>
      <c r="G1624" s="464" t="s">
        <v>1610</v>
      </c>
      <c r="H1624" s="524"/>
      <c r="I1624" s="359">
        <v>2</v>
      </c>
    </row>
    <row r="1625" spans="1:9" s="530" customFormat="1" ht="36" x14ac:dyDescent="0.2">
      <c r="A1625" s="522">
        <v>1619</v>
      </c>
      <c r="B1625" s="523" t="s">
        <v>7700</v>
      </c>
      <c r="C1625" s="460" t="s">
        <v>7701</v>
      </c>
      <c r="D1625" s="526" t="s">
        <v>3428</v>
      </c>
      <c r="E1625" s="527" t="s">
        <v>7702</v>
      </c>
      <c r="F1625" s="464" t="s">
        <v>659</v>
      </c>
      <c r="G1625" s="464" t="s">
        <v>1610</v>
      </c>
      <c r="H1625" s="524"/>
      <c r="I1625" s="359">
        <v>4</v>
      </c>
    </row>
    <row r="1626" spans="1:9" s="530" customFormat="1" ht="24" x14ac:dyDescent="0.2">
      <c r="A1626" s="522">
        <v>1620</v>
      </c>
      <c r="B1626" s="523" t="s">
        <v>7703</v>
      </c>
      <c r="C1626" s="460" t="s">
        <v>7704</v>
      </c>
      <c r="D1626" s="526" t="s">
        <v>3428</v>
      </c>
      <c r="E1626" s="527" t="s">
        <v>7705</v>
      </c>
      <c r="F1626" s="464" t="s">
        <v>659</v>
      </c>
      <c r="G1626" s="464" t="s">
        <v>1610</v>
      </c>
      <c r="H1626" s="524"/>
      <c r="I1626" s="359">
        <v>1</v>
      </c>
    </row>
    <row r="1627" spans="1:9" s="530" customFormat="1" ht="24" x14ac:dyDescent="0.2">
      <c r="A1627" s="522">
        <v>1621</v>
      </c>
      <c r="B1627" s="569" t="s">
        <v>7706</v>
      </c>
      <c r="C1627" s="478" t="s">
        <v>7707</v>
      </c>
      <c r="D1627" s="570" t="s">
        <v>7617</v>
      </c>
      <c r="E1627" s="571" t="s">
        <v>7708</v>
      </c>
      <c r="F1627" s="480" t="s">
        <v>2338</v>
      </c>
      <c r="G1627" s="480" t="s">
        <v>1610</v>
      </c>
      <c r="H1627" s="572"/>
      <c r="I1627" s="359">
        <v>1</v>
      </c>
    </row>
    <row r="1628" spans="1:9" s="530" customFormat="1" ht="48" x14ac:dyDescent="0.2">
      <c r="A1628" s="522">
        <v>1622</v>
      </c>
      <c r="B1628" s="523" t="s">
        <v>7709</v>
      </c>
      <c r="C1628" s="460" t="s">
        <v>7710</v>
      </c>
      <c r="D1628" s="526" t="s">
        <v>7617</v>
      </c>
      <c r="E1628" s="527" t="s">
        <v>7711</v>
      </c>
      <c r="F1628" s="464" t="s">
        <v>7409</v>
      </c>
      <c r="G1628" s="464" t="s">
        <v>1610</v>
      </c>
      <c r="H1628" s="568"/>
      <c r="I1628" s="359">
        <v>1</v>
      </c>
    </row>
    <row r="1629" spans="1:9" s="530" customFormat="1" ht="24" x14ac:dyDescent="0.2">
      <c r="A1629" s="522">
        <v>1623</v>
      </c>
      <c r="B1629" s="523" t="s">
        <v>7712</v>
      </c>
      <c r="C1629" s="460" t="s">
        <v>7713</v>
      </c>
      <c r="D1629" s="526" t="s">
        <v>7617</v>
      </c>
      <c r="E1629" s="527" t="s">
        <v>7714</v>
      </c>
      <c r="F1629" s="464" t="s">
        <v>962</v>
      </c>
      <c r="G1629" s="464" t="s">
        <v>797</v>
      </c>
      <c r="H1629" s="568"/>
      <c r="I1629" s="359">
        <v>1</v>
      </c>
    </row>
    <row r="1630" spans="1:9" s="530" customFormat="1" ht="24" x14ac:dyDescent="0.2">
      <c r="A1630" s="522">
        <v>1624</v>
      </c>
      <c r="B1630" s="523" t="s">
        <v>7715</v>
      </c>
      <c r="C1630" s="460" t="s">
        <v>7716</v>
      </c>
      <c r="D1630" s="526" t="s">
        <v>7617</v>
      </c>
      <c r="E1630" s="527" t="s">
        <v>7717</v>
      </c>
      <c r="F1630" s="464" t="s">
        <v>962</v>
      </c>
      <c r="G1630" s="464" t="s">
        <v>797</v>
      </c>
      <c r="H1630" s="568"/>
      <c r="I1630" s="359">
        <v>1</v>
      </c>
    </row>
    <row r="1631" spans="1:9" s="530" customFormat="1" ht="24" x14ac:dyDescent="0.2">
      <c r="A1631" s="522">
        <v>1625</v>
      </c>
      <c r="B1631" s="523" t="s">
        <v>7718</v>
      </c>
      <c r="C1631" s="460" t="s">
        <v>7719</v>
      </c>
      <c r="D1631" s="526" t="s">
        <v>7617</v>
      </c>
      <c r="E1631" s="527" t="s">
        <v>7720</v>
      </c>
      <c r="F1631" s="464" t="s">
        <v>2342</v>
      </c>
      <c r="G1631" s="464" t="s">
        <v>1610</v>
      </c>
      <c r="H1631" s="568"/>
      <c r="I1631" s="359">
        <v>1</v>
      </c>
    </row>
    <row r="1632" spans="1:9" s="530" customFormat="1" ht="24" x14ac:dyDescent="0.2">
      <c r="A1632" s="522">
        <v>1626</v>
      </c>
      <c r="B1632" s="523" t="s">
        <v>7721</v>
      </c>
      <c r="C1632" s="460" t="s">
        <v>7722</v>
      </c>
      <c r="D1632" s="526" t="s">
        <v>7617</v>
      </c>
      <c r="E1632" s="527" t="s">
        <v>7723</v>
      </c>
      <c r="F1632" s="464" t="s">
        <v>1433</v>
      </c>
      <c r="G1632" s="464" t="s">
        <v>1610</v>
      </c>
      <c r="H1632" s="524"/>
      <c r="I1632" s="359">
        <v>1</v>
      </c>
    </row>
    <row r="1633" spans="1:9" s="530" customFormat="1" ht="36" x14ac:dyDescent="0.2">
      <c r="A1633" s="522">
        <v>1627</v>
      </c>
      <c r="B1633" s="523" t="s">
        <v>7724</v>
      </c>
      <c r="C1633" s="460" t="s">
        <v>7725</v>
      </c>
      <c r="D1633" s="526" t="s">
        <v>7617</v>
      </c>
      <c r="E1633" s="527" t="s">
        <v>7726</v>
      </c>
      <c r="F1633" s="464" t="s">
        <v>541</v>
      </c>
      <c r="G1633" s="464" t="s">
        <v>797</v>
      </c>
      <c r="H1633" s="524"/>
      <c r="I1633" s="359">
        <v>1</v>
      </c>
    </row>
    <row r="1634" spans="1:9" s="530" customFormat="1" ht="24" x14ac:dyDescent="0.2">
      <c r="A1634" s="522">
        <v>1628</v>
      </c>
      <c r="B1634" s="523" t="s">
        <v>7727</v>
      </c>
      <c r="C1634" s="460" t="s">
        <v>7728</v>
      </c>
      <c r="D1634" s="526" t="s">
        <v>7617</v>
      </c>
      <c r="E1634" s="527" t="s">
        <v>7729</v>
      </c>
      <c r="F1634" s="464" t="s">
        <v>962</v>
      </c>
      <c r="G1634" s="464" t="s">
        <v>797</v>
      </c>
      <c r="H1634" s="568"/>
      <c r="I1634" s="359">
        <v>1</v>
      </c>
    </row>
    <row r="1635" spans="1:9" s="530" customFormat="1" ht="72" x14ac:dyDescent="0.2">
      <c r="A1635" s="522">
        <v>1629</v>
      </c>
      <c r="B1635" s="523" t="s">
        <v>7730</v>
      </c>
      <c r="C1635" s="460" t="s">
        <v>7731</v>
      </c>
      <c r="D1635" s="526" t="s">
        <v>7617</v>
      </c>
      <c r="E1635" s="527" t="s">
        <v>7732</v>
      </c>
      <c r="F1635" s="464" t="s">
        <v>962</v>
      </c>
      <c r="G1635" s="464" t="s">
        <v>797</v>
      </c>
      <c r="H1635" s="568"/>
      <c r="I1635" s="359">
        <v>1</v>
      </c>
    </row>
    <row r="1636" spans="1:9" s="530" customFormat="1" ht="36" x14ac:dyDescent="0.2">
      <c r="A1636" s="522">
        <v>1630</v>
      </c>
      <c r="B1636" s="523" t="s">
        <v>7733</v>
      </c>
      <c r="C1636" s="460" t="s">
        <v>7734</v>
      </c>
      <c r="D1636" s="526" t="s">
        <v>7617</v>
      </c>
      <c r="E1636" s="527" t="s">
        <v>7735</v>
      </c>
      <c r="F1636" s="464" t="s">
        <v>962</v>
      </c>
      <c r="G1636" s="464" t="s">
        <v>797</v>
      </c>
      <c r="H1636" s="568"/>
      <c r="I1636" s="359">
        <v>1</v>
      </c>
    </row>
    <row r="1637" spans="1:9" s="530" customFormat="1" ht="36" x14ac:dyDescent="0.2">
      <c r="A1637" s="522">
        <v>1631</v>
      </c>
      <c r="B1637" s="523" t="s">
        <v>7736</v>
      </c>
      <c r="C1637" s="460" t="s">
        <v>7737</v>
      </c>
      <c r="D1637" s="526" t="s">
        <v>7617</v>
      </c>
      <c r="E1637" s="527" t="s">
        <v>7738</v>
      </c>
      <c r="F1637" s="464" t="s">
        <v>962</v>
      </c>
      <c r="G1637" s="464" t="s">
        <v>797</v>
      </c>
      <c r="H1637" s="568"/>
      <c r="I1637" s="359">
        <v>1</v>
      </c>
    </row>
    <row r="1638" spans="1:9" s="530" customFormat="1" ht="24" x14ac:dyDescent="0.2">
      <c r="A1638" s="522">
        <v>1632</v>
      </c>
      <c r="B1638" s="523" t="s">
        <v>7739</v>
      </c>
      <c r="C1638" s="460" t="s">
        <v>7740</v>
      </c>
      <c r="D1638" s="526" t="s">
        <v>7617</v>
      </c>
      <c r="E1638" s="527" t="s">
        <v>7741</v>
      </c>
      <c r="F1638" s="464" t="s">
        <v>962</v>
      </c>
      <c r="G1638" s="464" t="s">
        <v>797</v>
      </c>
      <c r="H1638" s="568"/>
      <c r="I1638" s="359">
        <v>1</v>
      </c>
    </row>
    <row r="1639" spans="1:9" s="530" customFormat="1" ht="24" x14ac:dyDescent="0.2">
      <c r="A1639" s="522">
        <v>1633</v>
      </c>
      <c r="B1639" s="523" t="s">
        <v>7742</v>
      </c>
      <c r="C1639" s="460" t="s">
        <v>7743</v>
      </c>
      <c r="D1639" s="526" t="s">
        <v>7617</v>
      </c>
      <c r="E1639" s="527" t="s">
        <v>7744</v>
      </c>
      <c r="F1639" s="464" t="s">
        <v>962</v>
      </c>
      <c r="G1639" s="464" t="s">
        <v>797</v>
      </c>
      <c r="H1639" s="568"/>
      <c r="I1639" s="359">
        <v>1</v>
      </c>
    </row>
    <row r="1640" spans="1:9" s="530" customFormat="1" ht="36" x14ac:dyDescent="0.2">
      <c r="A1640" s="522">
        <v>1634</v>
      </c>
      <c r="B1640" s="523" t="s">
        <v>7745</v>
      </c>
      <c r="C1640" s="460" t="s">
        <v>7746</v>
      </c>
      <c r="D1640" s="526" t="s">
        <v>7617</v>
      </c>
      <c r="E1640" s="527" t="s">
        <v>7747</v>
      </c>
      <c r="F1640" s="464" t="s">
        <v>740</v>
      </c>
      <c r="G1640" s="464" t="s">
        <v>1610</v>
      </c>
      <c r="H1640" s="524"/>
      <c r="I1640" s="359">
        <v>1</v>
      </c>
    </row>
    <row r="1641" spans="1:9" s="530" customFormat="1" ht="132" x14ac:dyDescent="0.2">
      <c r="A1641" s="522">
        <v>1635</v>
      </c>
      <c r="B1641" s="523" t="s">
        <v>7748</v>
      </c>
      <c r="C1641" s="460" t="s">
        <v>6844</v>
      </c>
      <c r="D1641" s="526" t="s">
        <v>7617</v>
      </c>
      <c r="E1641" s="527" t="s">
        <v>7749</v>
      </c>
      <c r="F1641" s="464"/>
      <c r="G1641" s="464" t="s">
        <v>1057</v>
      </c>
      <c r="H1641" s="524" t="s">
        <v>1456</v>
      </c>
      <c r="I1641" s="359">
        <v>1</v>
      </c>
    </row>
    <row r="1642" spans="1:9" s="530" customFormat="1" ht="132" x14ac:dyDescent="0.2">
      <c r="A1642" s="522">
        <v>1636</v>
      </c>
      <c r="B1642" s="523" t="s">
        <v>7750</v>
      </c>
      <c r="C1642" s="460" t="s">
        <v>6844</v>
      </c>
      <c r="D1642" s="526" t="s">
        <v>7617</v>
      </c>
      <c r="E1642" s="527" t="s">
        <v>7751</v>
      </c>
      <c r="F1642" s="464"/>
      <c r="G1642" s="464" t="s">
        <v>1057</v>
      </c>
      <c r="H1642" s="524" t="s">
        <v>1456</v>
      </c>
      <c r="I1642" s="359">
        <v>1</v>
      </c>
    </row>
    <row r="1643" spans="1:9" s="530" customFormat="1" ht="132" x14ac:dyDescent="0.2">
      <c r="A1643" s="522">
        <v>1637</v>
      </c>
      <c r="B1643" s="523" t="s">
        <v>7752</v>
      </c>
      <c r="C1643" s="460" t="s">
        <v>6844</v>
      </c>
      <c r="D1643" s="526" t="s">
        <v>7617</v>
      </c>
      <c r="E1643" s="527" t="s">
        <v>7753</v>
      </c>
      <c r="F1643" s="464"/>
      <c r="G1643" s="464" t="s">
        <v>1057</v>
      </c>
      <c r="H1643" s="524" t="s">
        <v>1456</v>
      </c>
      <c r="I1643" s="359">
        <v>1</v>
      </c>
    </row>
    <row r="1644" spans="1:9" s="530" customFormat="1" ht="132" x14ac:dyDescent="0.2">
      <c r="A1644" s="522">
        <v>1638</v>
      </c>
      <c r="B1644" s="523" t="s">
        <v>7754</v>
      </c>
      <c r="C1644" s="460" t="s">
        <v>6844</v>
      </c>
      <c r="D1644" s="526" t="s">
        <v>7617</v>
      </c>
      <c r="E1644" s="527" t="s">
        <v>7755</v>
      </c>
      <c r="F1644" s="464"/>
      <c r="G1644" s="464" t="s">
        <v>1057</v>
      </c>
      <c r="H1644" s="524" t="s">
        <v>1456</v>
      </c>
      <c r="I1644" s="359">
        <v>1</v>
      </c>
    </row>
    <row r="1645" spans="1:9" s="530" customFormat="1" ht="24" x14ac:dyDescent="0.2">
      <c r="A1645" s="522">
        <v>1639</v>
      </c>
      <c r="B1645" s="523" t="s">
        <v>7756</v>
      </c>
      <c r="C1645" s="460" t="s">
        <v>7757</v>
      </c>
      <c r="D1645" s="526" t="s">
        <v>7617</v>
      </c>
      <c r="E1645" s="527" t="s">
        <v>7758</v>
      </c>
      <c r="F1645" s="464" t="s">
        <v>659</v>
      </c>
      <c r="G1645" s="464" t="s">
        <v>1610</v>
      </c>
      <c r="H1645" s="524"/>
      <c r="I1645" s="359">
        <v>1</v>
      </c>
    </row>
    <row r="1646" spans="1:9" s="530" customFormat="1" ht="24" x14ac:dyDescent="0.2">
      <c r="A1646" s="522">
        <v>1640</v>
      </c>
      <c r="B1646" s="523" t="s">
        <v>7759</v>
      </c>
      <c r="C1646" s="460" t="s">
        <v>7760</v>
      </c>
      <c r="D1646" s="526" t="s">
        <v>7617</v>
      </c>
      <c r="E1646" s="527" t="s">
        <v>7761</v>
      </c>
      <c r="F1646" s="464" t="s">
        <v>659</v>
      </c>
      <c r="G1646" s="464" t="s">
        <v>1610</v>
      </c>
      <c r="H1646" s="524"/>
      <c r="I1646" s="359">
        <v>4</v>
      </c>
    </row>
    <row r="1647" spans="1:9" s="530" customFormat="1" ht="36" x14ac:dyDescent="0.2">
      <c r="A1647" s="522">
        <v>1641</v>
      </c>
      <c r="B1647" s="523" t="s">
        <v>7762</v>
      </c>
      <c r="C1647" s="460" t="s">
        <v>7763</v>
      </c>
      <c r="D1647" s="526" t="s">
        <v>7617</v>
      </c>
      <c r="E1647" s="527" t="s">
        <v>7764</v>
      </c>
      <c r="F1647" s="464" t="s">
        <v>659</v>
      </c>
      <c r="G1647" s="464" t="s">
        <v>1610</v>
      </c>
      <c r="H1647" s="524"/>
      <c r="I1647" s="359">
        <v>1</v>
      </c>
    </row>
    <row r="1648" spans="1:9" s="530" customFormat="1" ht="36" x14ac:dyDescent="0.2">
      <c r="A1648" s="522">
        <v>1642</v>
      </c>
      <c r="B1648" s="523" t="s">
        <v>7765</v>
      </c>
      <c r="C1648" s="460" t="s">
        <v>7766</v>
      </c>
      <c r="D1648" s="526" t="s">
        <v>7617</v>
      </c>
      <c r="E1648" s="527" t="s">
        <v>7767</v>
      </c>
      <c r="F1648" s="464" t="s">
        <v>659</v>
      </c>
      <c r="G1648" s="464" t="s">
        <v>1610</v>
      </c>
      <c r="H1648" s="524"/>
      <c r="I1648" s="359">
        <v>2</v>
      </c>
    </row>
    <row r="1649" spans="1:9" s="530" customFormat="1" ht="48" x14ac:dyDescent="0.2">
      <c r="A1649" s="522">
        <v>1643</v>
      </c>
      <c r="B1649" s="523" t="s">
        <v>7768</v>
      </c>
      <c r="C1649" s="460" t="s">
        <v>7769</v>
      </c>
      <c r="D1649" s="526" t="s">
        <v>7617</v>
      </c>
      <c r="E1649" s="527" t="s">
        <v>7770</v>
      </c>
      <c r="F1649" s="464" t="s">
        <v>659</v>
      </c>
      <c r="G1649" s="464" t="s">
        <v>1610</v>
      </c>
      <c r="H1649" s="524"/>
      <c r="I1649" s="359">
        <v>4</v>
      </c>
    </row>
    <row r="1650" spans="1:9" s="530" customFormat="1" ht="48" x14ac:dyDescent="0.2">
      <c r="A1650" s="522">
        <v>1644</v>
      </c>
      <c r="B1650" s="523" t="s">
        <v>7771</v>
      </c>
      <c r="C1650" s="460" t="s">
        <v>7769</v>
      </c>
      <c r="D1650" s="526" t="s">
        <v>7617</v>
      </c>
      <c r="E1650" s="527" t="s">
        <v>7772</v>
      </c>
      <c r="F1650" s="464" t="s">
        <v>659</v>
      </c>
      <c r="G1650" s="464" t="s">
        <v>1610</v>
      </c>
      <c r="H1650" s="524"/>
      <c r="I1650" s="359">
        <v>4</v>
      </c>
    </row>
    <row r="1651" spans="1:9" s="530" customFormat="1" ht="48" x14ac:dyDescent="0.2">
      <c r="A1651" s="522">
        <v>1645</v>
      </c>
      <c r="B1651" s="523" t="s">
        <v>7773</v>
      </c>
      <c r="C1651" s="460" t="s">
        <v>7774</v>
      </c>
      <c r="D1651" s="526" t="s">
        <v>7617</v>
      </c>
      <c r="E1651" s="527" t="s">
        <v>7775</v>
      </c>
      <c r="F1651" s="464" t="s">
        <v>659</v>
      </c>
      <c r="G1651" s="464" t="s">
        <v>1610</v>
      </c>
      <c r="H1651" s="524"/>
      <c r="I1651" s="359">
        <v>2</v>
      </c>
    </row>
    <row r="1652" spans="1:9" s="530" customFormat="1" ht="24" x14ac:dyDescent="0.2">
      <c r="A1652" s="522">
        <v>1646</v>
      </c>
      <c r="B1652" s="523" t="s">
        <v>7776</v>
      </c>
      <c r="C1652" s="460" t="s">
        <v>7777</v>
      </c>
      <c r="D1652" s="526" t="s">
        <v>7617</v>
      </c>
      <c r="E1652" s="527" t="s">
        <v>7778</v>
      </c>
      <c r="F1652" s="464" t="s">
        <v>659</v>
      </c>
      <c r="G1652" s="464" t="s">
        <v>1610</v>
      </c>
      <c r="H1652" s="524"/>
      <c r="I1652" s="359">
        <v>4</v>
      </c>
    </row>
    <row r="1653" spans="1:9" s="530" customFormat="1" ht="36" x14ac:dyDescent="0.2">
      <c r="A1653" s="522">
        <v>1647</v>
      </c>
      <c r="B1653" s="523" t="s">
        <v>7779</v>
      </c>
      <c r="C1653" s="460" t="s">
        <v>7780</v>
      </c>
      <c r="D1653" s="526" t="s">
        <v>7617</v>
      </c>
      <c r="E1653" s="527" t="s">
        <v>7781</v>
      </c>
      <c r="F1653" s="464" t="s">
        <v>659</v>
      </c>
      <c r="G1653" s="464" t="s">
        <v>1610</v>
      </c>
      <c r="H1653" s="524"/>
      <c r="I1653" s="359">
        <v>2</v>
      </c>
    </row>
    <row r="1654" spans="1:9" s="530" customFormat="1" ht="36" x14ac:dyDescent="0.2">
      <c r="A1654" s="522">
        <v>1648</v>
      </c>
      <c r="B1654" s="523" t="s">
        <v>7782</v>
      </c>
      <c r="C1654" s="460" t="s">
        <v>7783</v>
      </c>
      <c r="D1654" s="526" t="s">
        <v>7617</v>
      </c>
      <c r="E1654" s="527" t="s">
        <v>7784</v>
      </c>
      <c r="F1654" s="464" t="s">
        <v>659</v>
      </c>
      <c r="G1654" s="464" t="s">
        <v>1610</v>
      </c>
      <c r="H1654" s="524"/>
      <c r="I1654" s="359">
        <v>1</v>
      </c>
    </row>
    <row r="1655" spans="1:9" s="530" customFormat="1" ht="24" x14ac:dyDescent="0.2">
      <c r="A1655" s="522">
        <v>1649</v>
      </c>
      <c r="B1655" s="523" t="s">
        <v>7785</v>
      </c>
      <c r="C1655" s="460" t="s">
        <v>7786</v>
      </c>
      <c r="D1655" s="526" t="s">
        <v>7617</v>
      </c>
      <c r="E1655" s="527" t="s">
        <v>7787</v>
      </c>
      <c r="F1655" s="464" t="s">
        <v>659</v>
      </c>
      <c r="G1655" s="464" t="s">
        <v>1610</v>
      </c>
      <c r="H1655" s="524"/>
      <c r="I1655" s="359">
        <v>2</v>
      </c>
    </row>
    <row r="1656" spans="1:9" s="530" customFormat="1" ht="60" x14ac:dyDescent="0.2">
      <c r="A1656" s="522">
        <v>1650</v>
      </c>
      <c r="B1656" s="523" t="s">
        <v>7788</v>
      </c>
      <c r="C1656" s="460" t="s">
        <v>7789</v>
      </c>
      <c r="D1656" s="526" t="s">
        <v>7617</v>
      </c>
      <c r="E1656" s="527" t="s">
        <v>7790</v>
      </c>
      <c r="F1656" s="464" t="s">
        <v>659</v>
      </c>
      <c r="G1656" s="464" t="s">
        <v>1610</v>
      </c>
      <c r="H1656" s="524"/>
      <c r="I1656" s="359">
        <v>1</v>
      </c>
    </row>
    <row r="1657" spans="1:9" s="530" customFormat="1" ht="60" x14ac:dyDescent="0.2">
      <c r="A1657" s="522">
        <v>1651</v>
      </c>
      <c r="B1657" s="523" t="s">
        <v>7791</v>
      </c>
      <c r="C1657" s="460" t="s">
        <v>7792</v>
      </c>
      <c r="D1657" s="526" t="s">
        <v>7617</v>
      </c>
      <c r="E1657" s="527" t="s">
        <v>7793</v>
      </c>
      <c r="F1657" s="464" t="s">
        <v>659</v>
      </c>
      <c r="G1657" s="464" t="s">
        <v>1610</v>
      </c>
      <c r="H1657" s="524"/>
      <c r="I1657" s="359">
        <v>1</v>
      </c>
    </row>
    <row r="1658" spans="1:9" s="530" customFormat="1" ht="36" x14ac:dyDescent="0.2">
      <c r="A1658" s="522">
        <v>1652</v>
      </c>
      <c r="B1658" s="523" t="s">
        <v>7794</v>
      </c>
      <c r="C1658" s="460" t="s">
        <v>7795</v>
      </c>
      <c r="D1658" s="526" t="s">
        <v>7617</v>
      </c>
      <c r="E1658" s="527" t="s">
        <v>7796</v>
      </c>
      <c r="F1658" s="464" t="s">
        <v>659</v>
      </c>
      <c r="G1658" s="464" t="s">
        <v>1610</v>
      </c>
      <c r="H1658" s="524"/>
      <c r="I1658" s="359">
        <v>1</v>
      </c>
    </row>
    <row r="1659" spans="1:9" s="530" customFormat="1" ht="36" x14ac:dyDescent="0.2">
      <c r="A1659" s="522">
        <v>1653</v>
      </c>
      <c r="B1659" s="523" t="s">
        <v>7797</v>
      </c>
      <c r="C1659" s="460" t="s">
        <v>7798</v>
      </c>
      <c r="D1659" s="526" t="s">
        <v>7617</v>
      </c>
      <c r="E1659" s="527" t="s">
        <v>7799</v>
      </c>
      <c r="F1659" s="464" t="s">
        <v>659</v>
      </c>
      <c r="G1659" s="464" t="s">
        <v>1610</v>
      </c>
      <c r="H1659" s="524"/>
      <c r="I1659" s="359">
        <v>6</v>
      </c>
    </row>
    <row r="1660" spans="1:9" s="530" customFormat="1" ht="36" x14ac:dyDescent="0.2">
      <c r="A1660" s="522">
        <v>1654</v>
      </c>
      <c r="B1660" s="523" t="s">
        <v>7800</v>
      </c>
      <c r="C1660" s="460" t="s">
        <v>7801</v>
      </c>
      <c r="D1660" s="526" t="s">
        <v>7617</v>
      </c>
      <c r="E1660" s="527" t="s">
        <v>7802</v>
      </c>
      <c r="F1660" s="464" t="s">
        <v>659</v>
      </c>
      <c r="G1660" s="464" t="s">
        <v>1610</v>
      </c>
      <c r="H1660" s="524"/>
      <c r="I1660" s="359">
        <v>1</v>
      </c>
    </row>
    <row r="1661" spans="1:9" s="530" customFormat="1" ht="24" x14ac:dyDescent="0.2">
      <c r="A1661" s="522">
        <v>1655</v>
      </c>
      <c r="B1661" s="523" t="s">
        <v>7803</v>
      </c>
      <c r="C1661" s="460" t="s">
        <v>7804</v>
      </c>
      <c r="D1661" s="526" t="s">
        <v>7617</v>
      </c>
      <c r="E1661" s="527" t="s">
        <v>7805</v>
      </c>
      <c r="F1661" s="464" t="s">
        <v>962</v>
      </c>
      <c r="G1661" s="464" t="s">
        <v>797</v>
      </c>
      <c r="H1661" s="568"/>
      <c r="I1661" s="359">
        <v>1</v>
      </c>
    </row>
    <row r="1662" spans="1:9" s="530" customFormat="1" ht="48" x14ac:dyDescent="0.2">
      <c r="A1662" s="522">
        <v>1656</v>
      </c>
      <c r="B1662" s="523" t="s">
        <v>7806</v>
      </c>
      <c r="C1662" s="460" t="s">
        <v>7807</v>
      </c>
      <c r="D1662" s="526" t="s">
        <v>7617</v>
      </c>
      <c r="E1662" s="527" t="s">
        <v>7808</v>
      </c>
      <c r="F1662" s="464" t="s">
        <v>962</v>
      </c>
      <c r="G1662" s="464" t="s">
        <v>797</v>
      </c>
      <c r="H1662" s="568"/>
      <c r="I1662" s="359">
        <v>1</v>
      </c>
    </row>
    <row r="1663" spans="1:9" s="530" customFormat="1" ht="24" x14ac:dyDescent="0.2">
      <c r="A1663" s="522">
        <v>1657</v>
      </c>
      <c r="B1663" s="523" t="s">
        <v>7809</v>
      </c>
      <c r="C1663" s="460" t="s">
        <v>7810</v>
      </c>
      <c r="D1663" s="526" t="s">
        <v>7617</v>
      </c>
      <c r="E1663" s="527" t="s">
        <v>6860</v>
      </c>
      <c r="F1663" s="464" t="s">
        <v>962</v>
      </c>
      <c r="G1663" s="464" t="s">
        <v>797</v>
      </c>
      <c r="H1663" s="568"/>
      <c r="I1663" s="359">
        <v>1</v>
      </c>
    </row>
    <row r="1664" spans="1:9" s="530" customFormat="1" ht="24" x14ac:dyDescent="0.2">
      <c r="A1664" s="522">
        <v>1658</v>
      </c>
      <c r="B1664" s="523" t="s">
        <v>7811</v>
      </c>
      <c r="C1664" s="460" t="s">
        <v>7812</v>
      </c>
      <c r="D1664" s="526" t="s">
        <v>7617</v>
      </c>
      <c r="E1664" s="527"/>
      <c r="F1664" s="464" t="s">
        <v>962</v>
      </c>
      <c r="G1664" s="464" t="s">
        <v>797</v>
      </c>
      <c r="H1664" s="568"/>
      <c r="I1664" s="359">
        <v>1</v>
      </c>
    </row>
    <row r="1665" spans="1:9" s="530" customFormat="1" ht="36" x14ac:dyDescent="0.2">
      <c r="A1665" s="522">
        <v>1659</v>
      </c>
      <c r="B1665" s="523" t="s">
        <v>7813</v>
      </c>
      <c r="C1665" s="460" t="s">
        <v>7814</v>
      </c>
      <c r="D1665" s="526" t="s">
        <v>7617</v>
      </c>
      <c r="E1665" s="527" t="s">
        <v>7815</v>
      </c>
      <c r="F1665" s="464" t="s">
        <v>962</v>
      </c>
      <c r="G1665" s="464" t="s">
        <v>797</v>
      </c>
      <c r="H1665" s="568"/>
      <c r="I1665" s="359">
        <v>1</v>
      </c>
    </row>
    <row r="1666" spans="1:9" s="530" customFormat="1" ht="60" x14ac:dyDescent="0.2">
      <c r="A1666" s="522">
        <v>1660</v>
      </c>
      <c r="B1666" s="523" t="s">
        <v>7816</v>
      </c>
      <c r="C1666" s="460" t="s">
        <v>7817</v>
      </c>
      <c r="D1666" s="526" t="s">
        <v>7617</v>
      </c>
      <c r="E1666" s="527" t="s">
        <v>7818</v>
      </c>
      <c r="F1666" s="464" t="s">
        <v>962</v>
      </c>
      <c r="G1666" s="464" t="s">
        <v>797</v>
      </c>
      <c r="H1666" s="568"/>
      <c r="I1666" s="359">
        <v>1</v>
      </c>
    </row>
    <row r="1667" spans="1:9" s="530" customFormat="1" ht="60" x14ac:dyDescent="0.2">
      <c r="A1667" s="522">
        <v>1661</v>
      </c>
      <c r="B1667" s="523" t="s">
        <v>7819</v>
      </c>
      <c r="C1667" s="460" t="s">
        <v>7820</v>
      </c>
      <c r="D1667" s="526" t="s">
        <v>7617</v>
      </c>
      <c r="E1667" s="527" t="s">
        <v>7821</v>
      </c>
      <c r="F1667" s="464" t="s">
        <v>962</v>
      </c>
      <c r="G1667" s="464" t="s">
        <v>797</v>
      </c>
      <c r="H1667" s="568"/>
      <c r="I1667" s="359">
        <v>1</v>
      </c>
    </row>
    <row r="1668" spans="1:9" s="530" customFormat="1" ht="60" customHeight="1" x14ac:dyDescent="0.2">
      <c r="A1668" s="522">
        <v>1662</v>
      </c>
      <c r="B1668" s="523" t="s">
        <v>7822</v>
      </c>
      <c r="C1668" s="460" t="s">
        <v>7823</v>
      </c>
      <c r="D1668" s="526" t="s">
        <v>7617</v>
      </c>
      <c r="E1668" s="527" t="s">
        <v>7824</v>
      </c>
      <c r="F1668" s="464" t="s">
        <v>740</v>
      </c>
      <c r="G1668" s="464" t="s">
        <v>1610</v>
      </c>
      <c r="H1668" s="568"/>
      <c r="I1668" s="359">
        <v>1</v>
      </c>
    </row>
    <row r="1669" spans="1:9" s="530" customFormat="1" ht="60" customHeight="1" x14ac:dyDescent="0.2">
      <c r="A1669" s="522">
        <v>1663</v>
      </c>
      <c r="B1669" s="523" t="s">
        <v>7825</v>
      </c>
      <c r="C1669" s="460" t="s">
        <v>7826</v>
      </c>
      <c r="D1669" s="526" t="s">
        <v>7617</v>
      </c>
      <c r="E1669" s="527" t="s">
        <v>7827</v>
      </c>
      <c r="F1669" s="464" t="s">
        <v>659</v>
      </c>
      <c r="G1669" s="464" t="s">
        <v>1610</v>
      </c>
      <c r="H1669" s="568"/>
      <c r="I1669" s="359">
        <v>1</v>
      </c>
    </row>
    <row r="1670" spans="1:9" s="530" customFormat="1" ht="36" x14ac:dyDescent="0.2">
      <c r="A1670" s="522">
        <v>1664</v>
      </c>
      <c r="B1670" s="523" t="s">
        <v>7583</v>
      </c>
      <c r="C1670" s="460" t="s">
        <v>7828</v>
      </c>
      <c r="D1670" s="526" t="s">
        <v>7617</v>
      </c>
      <c r="E1670" s="527" t="s">
        <v>7829</v>
      </c>
      <c r="F1670" s="464" t="s">
        <v>7424</v>
      </c>
      <c r="G1670" s="464" t="s">
        <v>1610</v>
      </c>
      <c r="H1670" s="524"/>
      <c r="I1670" s="359">
        <v>1</v>
      </c>
    </row>
    <row r="1671" spans="1:9" s="530" customFormat="1" ht="24" x14ac:dyDescent="0.2">
      <c r="A1671" s="522">
        <v>1665</v>
      </c>
      <c r="B1671" s="523" t="s">
        <v>7830</v>
      </c>
      <c r="C1671" s="460" t="s">
        <v>7402</v>
      </c>
      <c r="D1671" s="526" t="s">
        <v>7617</v>
      </c>
      <c r="E1671" s="527" t="s">
        <v>7831</v>
      </c>
      <c r="F1671" s="464" t="s">
        <v>2346</v>
      </c>
      <c r="G1671" s="464" t="s">
        <v>1610</v>
      </c>
      <c r="H1671" s="568"/>
      <c r="I1671" s="359">
        <v>1</v>
      </c>
    </row>
    <row r="1672" spans="1:9" s="530" customFormat="1" ht="24" x14ac:dyDescent="0.2">
      <c r="A1672" s="522">
        <v>1666</v>
      </c>
      <c r="B1672" s="523" t="s">
        <v>7832</v>
      </c>
      <c r="C1672" s="460" t="s">
        <v>7812</v>
      </c>
      <c r="D1672" s="526" t="s">
        <v>7617</v>
      </c>
      <c r="E1672" s="527" t="s">
        <v>7833</v>
      </c>
      <c r="F1672" s="464" t="s">
        <v>962</v>
      </c>
      <c r="G1672" s="464" t="s">
        <v>797</v>
      </c>
      <c r="H1672" s="568"/>
      <c r="I1672" s="359">
        <v>1</v>
      </c>
    </row>
    <row r="1673" spans="1:9" s="530" customFormat="1" ht="48" x14ac:dyDescent="0.2">
      <c r="A1673" s="522">
        <v>1667</v>
      </c>
      <c r="B1673" s="523" t="s">
        <v>7834</v>
      </c>
      <c r="C1673" s="460" t="s">
        <v>7835</v>
      </c>
      <c r="D1673" s="526" t="s">
        <v>7617</v>
      </c>
      <c r="E1673" s="527"/>
      <c r="F1673" s="464" t="s">
        <v>2346</v>
      </c>
      <c r="G1673" s="464" t="s">
        <v>1610</v>
      </c>
      <c r="H1673" s="524"/>
      <c r="I1673" s="359">
        <v>1</v>
      </c>
    </row>
    <row r="1674" spans="1:9" s="530" customFormat="1" ht="24" x14ac:dyDescent="0.2">
      <c r="A1674" s="522">
        <v>1668</v>
      </c>
      <c r="B1674" s="523" t="s">
        <v>7836</v>
      </c>
      <c r="C1674" s="460" t="s">
        <v>7837</v>
      </c>
      <c r="D1674" s="526" t="s">
        <v>7617</v>
      </c>
      <c r="E1674" s="527"/>
      <c r="F1674" s="464" t="s">
        <v>2346</v>
      </c>
      <c r="G1674" s="464" t="s">
        <v>1610</v>
      </c>
      <c r="H1674" s="524"/>
      <c r="I1674" s="359">
        <v>1</v>
      </c>
    </row>
    <row r="1675" spans="1:9" s="530" customFormat="1" ht="24" x14ac:dyDescent="0.2">
      <c r="A1675" s="522">
        <v>1669</v>
      </c>
      <c r="B1675" s="523" t="s">
        <v>7838</v>
      </c>
      <c r="C1675" s="460" t="s">
        <v>7839</v>
      </c>
      <c r="D1675" s="526" t="s">
        <v>7617</v>
      </c>
      <c r="E1675" s="527"/>
      <c r="F1675" s="464" t="s">
        <v>2346</v>
      </c>
      <c r="G1675" s="464" t="s">
        <v>1610</v>
      </c>
      <c r="H1675" s="524"/>
      <c r="I1675" s="359">
        <v>1</v>
      </c>
    </row>
    <row r="1676" spans="1:9" s="530" customFormat="1" ht="24" x14ac:dyDescent="0.2">
      <c r="A1676" s="522">
        <v>1670</v>
      </c>
      <c r="B1676" s="523" t="s">
        <v>7840</v>
      </c>
      <c r="C1676" s="460" t="s">
        <v>7841</v>
      </c>
      <c r="D1676" s="526" t="s">
        <v>7617</v>
      </c>
      <c r="E1676" s="527"/>
      <c r="F1676" s="464" t="s">
        <v>2346</v>
      </c>
      <c r="G1676" s="464" t="s">
        <v>1610</v>
      </c>
      <c r="H1676" s="524"/>
      <c r="I1676" s="359">
        <v>1</v>
      </c>
    </row>
    <row r="1677" spans="1:9" s="530" customFormat="1" ht="24" x14ac:dyDescent="0.2">
      <c r="A1677" s="522">
        <v>1671</v>
      </c>
      <c r="B1677" s="523" t="s">
        <v>7842</v>
      </c>
      <c r="C1677" s="460" t="s">
        <v>7843</v>
      </c>
      <c r="D1677" s="526" t="s">
        <v>7617</v>
      </c>
      <c r="E1677" s="527"/>
      <c r="F1677" s="464" t="s">
        <v>2346</v>
      </c>
      <c r="G1677" s="464" t="s">
        <v>1610</v>
      </c>
      <c r="H1677" s="524"/>
      <c r="I1677" s="359">
        <v>2</v>
      </c>
    </row>
    <row r="1678" spans="1:9" s="530" customFormat="1" ht="24" x14ac:dyDescent="0.2">
      <c r="A1678" s="522">
        <v>1672</v>
      </c>
      <c r="B1678" s="523" t="s">
        <v>7844</v>
      </c>
      <c r="C1678" s="460" t="s">
        <v>7845</v>
      </c>
      <c r="D1678" s="526" t="s">
        <v>7617</v>
      </c>
      <c r="E1678" s="527"/>
      <c r="F1678" s="464" t="s">
        <v>2346</v>
      </c>
      <c r="G1678" s="464" t="s">
        <v>1610</v>
      </c>
      <c r="H1678" s="524"/>
      <c r="I1678" s="359">
        <v>1</v>
      </c>
    </row>
    <row r="1679" spans="1:9" s="530" customFormat="1" ht="36" x14ac:dyDescent="0.2">
      <c r="A1679" s="522">
        <v>1673</v>
      </c>
      <c r="B1679" s="523" t="s">
        <v>7846</v>
      </c>
      <c r="C1679" s="460" t="s">
        <v>7847</v>
      </c>
      <c r="D1679" s="526" t="s">
        <v>7617</v>
      </c>
      <c r="E1679" s="527"/>
      <c r="F1679" s="464" t="s">
        <v>2342</v>
      </c>
      <c r="G1679" s="464" t="s">
        <v>1610</v>
      </c>
      <c r="H1679" s="568"/>
      <c r="I1679" s="359">
        <v>1</v>
      </c>
    </row>
    <row r="1680" spans="1:9" s="530" customFormat="1" ht="24" x14ac:dyDescent="0.2">
      <c r="A1680" s="522">
        <v>1674</v>
      </c>
      <c r="B1680" s="523" t="s">
        <v>7848</v>
      </c>
      <c r="C1680" s="460" t="s">
        <v>7849</v>
      </c>
      <c r="D1680" s="526" t="s">
        <v>7617</v>
      </c>
      <c r="E1680" s="527"/>
      <c r="F1680" s="464" t="s">
        <v>2342</v>
      </c>
      <c r="G1680" s="464" t="s">
        <v>1610</v>
      </c>
      <c r="H1680" s="568"/>
      <c r="I1680" s="359">
        <v>1</v>
      </c>
    </row>
    <row r="1681" spans="1:9" s="530" customFormat="1" ht="24" x14ac:dyDescent="0.2">
      <c r="A1681" s="522">
        <v>1675</v>
      </c>
      <c r="B1681" s="523" t="s">
        <v>7850</v>
      </c>
      <c r="C1681" s="460" t="s">
        <v>7851</v>
      </c>
      <c r="D1681" s="526" t="s">
        <v>7617</v>
      </c>
      <c r="E1681" s="527"/>
      <c r="F1681" s="464" t="s">
        <v>2342</v>
      </c>
      <c r="G1681" s="464" t="s">
        <v>1610</v>
      </c>
      <c r="H1681" s="568"/>
      <c r="I1681" s="359">
        <v>1</v>
      </c>
    </row>
    <row r="1682" spans="1:9" s="530" customFormat="1" ht="36" x14ac:dyDescent="0.2">
      <c r="A1682" s="522">
        <v>1676</v>
      </c>
      <c r="B1682" s="523" t="s">
        <v>7852</v>
      </c>
      <c r="C1682" s="460" t="s">
        <v>7853</v>
      </c>
      <c r="D1682" s="465">
        <v>43654</v>
      </c>
      <c r="E1682" s="527"/>
      <c r="F1682" s="464" t="s">
        <v>2346</v>
      </c>
      <c r="G1682" s="464" t="s">
        <v>1610</v>
      </c>
      <c r="H1682" s="524"/>
      <c r="I1682" s="359">
        <v>3</v>
      </c>
    </row>
    <row r="1683" spans="1:9" s="530" customFormat="1" ht="24" x14ac:dyDescent="0.2">
      <c r="A1683" s="522">
        <v>1677</v>
      </c>
      <c r="B1683" s="523" t="s">
        <v>7854</v>
      </c>
      <c r="C1683" s="460" t="s">
        <v>7855</v>
      </c>
      <c r="D1683" s="465">
        <v>43654</v>
      </c>
      <c r="E1683" s="527"/>
      <c r="F1683" s="464" t="s">
        <v>2346</v>
      </c>
      <c r="G1683" s="464" t="s">
        <v>1610</v>
      </c>
      <c r="H1683" s="524"/>
      <c r="I1683" s="359">
        <f>16-1</f>
        <v>15</v>
      </c>
    </row>
    <row r="1684" spans="1:9" s="530" customFormat="1" ht="24" x14ac:dyDescent="0.2">
      <c r="A1684" s="522">
        <v>1678</v>
      </c>
      <c r="B1684" s="523" t="s">
        <v>7856</v>
      </c>
      <c r="C1684" s="460" t="s">
        <v>7857</v>
      </c>
      <c r="D1684" s="465">
        <v>43654</v>
      </c>
      <c r="E1684" s="527"/>
      <c r="F1684" s="464" t="s">
        <v>2342</v>
      </c>
      <c r="G1684" s="464" t="s">
        <v>1610</v>
      </c>
      <c r="H1684" s="568"/>
      <c r="I1684" s="359">
        <v>1</v>
      </c>
    </row>
    <row r="1685" spans="1:9" s="530" customFormat="1" ht="36" x14ac:dyDescent="0.2">
      <c r="A1685" s="522">
        <v>1679</v>
      </c>
      <c r="B1685" s="523" t="s">
        <v>7858</v>
      </c>
      <c r="C1685" s="460" t="s">
        <v>7859</v>
      </c>
      <c r="D1685" s="465">
        <v>43654</v>
      </c>
      <c r="E1685" s="527"/>
      <c r="F1685" s="464" t="s">
        <v>2346</v>
      </c>
      <c r="G1685" s="464" t="s">
        <v>1610</v>
      </c>
      <c r="H1685" s="524"/>
      <c r="I1685" s="359">
        <v>1</v>
      </c>
    </row>
    <row r="1686" spans="1:9" s="530" customFormat="1" ht="24" x14ac:dyDescent="0.2">
      <c r="A1686" s="522">
        <v>1680</v>
      </c>
      <c r="B1686" s="523" t="s">
        <v>7860</v>
      </c>
      <c r="C1686" s="460" t="s">
        <v>7861</v>
      </c>
      <c r="D1686" s="465">
        <v>43654</v>
      </c>
      <c r="E1686" s="527"/>
      <c r="F1686" s="464" t="s">
        <v>2342</v>
      </c>
      <c r="G1686" s="464" t="s">
        <v>1610</v>
      </c>
      <c r="H1686" s="568"/>
      <c r="I1686" s="359">
        <v>1</v>
      </c>
    </row>
    <row r="1687" spans="1:9" s="530" customFormat="1" ht="36" x14ac:dyDescent="0.2">
      <c r="A1687" s="522">
        <v>1681</v>
      </c>
      <c r="B1687" s="523" t="s">
        <v>7862</v>
      </c>
      <c r="C1687" s="460" t="s">
        <v>7863</v>
      </c>
      <c r="D1687" s="465">
        <v>43654</v>
      </c>
      <c r="E1687" s="527"/>
      <c r="F1687" s="464" t="s">
        <v>2342</v>
      </c>
      <c r="G1687" s="464" t="s">
        <v>1610</v>
      </c>
      <c r="H1687" s="568"/>
      <c r="I1687" s="359">
        <v>1</v>
      </c>
    </row>
    <row r="1688" spans="1:9" s="530" customFormat="1" ht="24" x14ac:dyDescent="0.2">
      <c r="A1688" s="522">
        <v>1682</v>
      </c>
      <c r="B1688" s="523" t="s">
        <v>7864</v>
      </c>
      <c r="C1688" s="460" t="s">
        <v>7865</v>
      </c>
      <c r="D1688" s="465">
        <v>43654</v>
      </c>
      <c r="E1688" s="527"/>
      <c r="F1688" s="464" t="s">
        <v>2346</v>
      </c>
      <c r="G1688" s="464" t="s">
        <v>1610</v>
      </c>
      <c r="H1688" s="524"/>
      <c r="I1688" s="359">
        <v>1</v>
      </c>
    </row>
    <row r="1689" spans="1:9" s="530" customFormat="1" ht="36" x14ac:dyDescent="0.2">
      <c r="A1689" s="522">
        <v>1683</v>
      </c>
      <c r="B1689" s="523" t="s">
        <v>7866</v>
      </c>
      <c r="C1689" s="460" t="s">
        <v>7867</v>
      </c>
      <c r="D1689" s="465">
        <v>43654</v>
      </c>
      <c r="E1689" s="527"/>
      <c r="F1689" s="464" t="s">
        <v>2346</v>
      </c>
      <c r="G1689" s="464" t="s">
        <v>1610</v>
      </c>
      <c r="H1689" s="524"/>
      <c r="I1689" s="359">
        <v>1</v>
      </c>
    </row>
    <row r="1690" spans="1:9" s="530" customFormat="1" ht="24" x14ac:dyDescent="0.2">
      <c r="A1690" s="522">
        <v>1684</v>
      </c>
      <c r="B1690" s="523" t="s">
        <v>7868</v>
      </c>
      <c r="C1690" s="460" t="s">
        <v>7869</v>
      </c>
      <c r="D1690" s="465">
        <v>43654</v>
      </c>
      <c r="E1690" s="527"/>
      <c r="F1690" s="464" t="s">
        <v>2346</v>
      </c>
      <c r="G1690" s="464" t="s">
        <v>1610</v>
      </c>
      <c r="H1690" s="524"/>
      <c r="I1690" s="359">
        <v>1</v>
      </c>
    </row>
    <row r="1691" spans="1:9" s="530" customFormat="1" ht="24" x14ac:dyDescent="0.2">
      <c r="A1691" s="522">
        <v>1685</v>
      </c>
      <c r="B1691" s="523" t="s">
        <v>7870</v>
      </c>
      <c r="C1691" s="460" t="s">
        <v>7871</v>
      </c>
      <c r="D1691" s="526"/>
      <c r="E1691" s="527"/>
      <c r="F1691" s="464" t="s">
        <v>2342</v>
      </c>
      <c r="G1691" s="464" t="s">
        <v>1610</v>
      </c>
      <c r="H1691" s="568"/>
      <c r="I1691" s="359">
        <v>2</v>
      </c>
    </row>
    <row r="1692" spans="1:9" s="530" customFormat="1" ht="48" x14ac:dyDescent="0.2">
      <c r="A1692" s="522">
        <v>1686</v>
      </c>
      <c r="B1692" s="523" t="s">
        <v>7872</v>
      </c>
      <c r="C1692" s="460" t="s">
        <v>7873</v>
      </c>
      <c r="D1692" s="465">
        <v>43654</v>
      </c>
      <c r="E1692" s="527"/>
      <c r="F1692" s="464" t="s">
        <v>2346</v>
      </c>
      <c r="G1692" s="464" t="s">
        <v>1610</v>
      </c>
      <c r="H1692" s="524"/>
      <c r="I1692" s="359">
        <v>1</v>
      </c>
    </row>
    <row r="1693" spans="1:9" s="530" customFormat="1" ht="36" x14ac:dyDescent="0.2">
      <c r="A1693" s="522">
        <v>1687</v>
      </c>
      <c r="B1693" s="523" t="s">
        <v>7874</v>
      </c>
      <c r="C1693" s="460" t="s">
        <v>7875</v>
      </c>
      <c r="D1693" s="526"/>
      <c r="E1693" s="527"/>
      <c r="F1693" s="464" t="s">
        <v>2342</v>
      </c>
      <c r="G1693" s="464" t="s">
        <v>1610</v>
      </c>
      <c r="H1693" s="568"/>
      <c r="I1693" s="359">
        <v>5</v>
      </c>
    </row>
    <row r="1694" spans="1:9" s="530" customFormat="1" ht="24" x14ac:dyDescent="0.2">
      <c r="A1694" s="522">
        <v>1688</v>
      </c>
      <c r="B1694" s="523" t="s">
        <v>7876</v>
      </c>
      <c r="C1694" s="460" t="s">
        <v>7877</v>
      </c>
      <c r="D1694" s="526"/>
      <c r="E1694" s="527"/>
      <c r="F1694" s="464" t="s">
        <v>7878</v>
      </c>
      <c r="G1694" s="464" t="s">
        <v>1610</v>
      </c>
      <c r="H1694" s="568"/>
      <c r="I1694" s="359">
        <v>2</v>
      </c>
    </row>
    <row r="1695" spans="1:9" s="530" customFormat="1" ht="24" x14ac:dyDescent="0.2">
      <c r="A1695" s="522">
        <v>1689</v>
      </c>
      <c r="B1695" s="523" t="s">
        <v>7879</v>
      </c>
      <c r="C1695" s="460" t="s">
        <v>7880</v>
      </c>
      <c r="D1695" s="526"/>
      <c r="E1695" s="527"/>
      <c r="F1695" s="464" t="s">
        <v>2342</v>
      </c>
      <c r="G1695" s="464" t="s">
        <v>1610</v>
      </c>
      <c r="H1695" s="568"/>
      <c r="I1695" s="359">
        <v>1</v>
      </c>
    </row>
    <row r="1696" spans="1:9" s="530" customFormat="1" ht="36" x14ac:dyDescent="0.2">
      <c r="A1696" s="522">
        <v>1690</v>
      </c>
      <c r="B1696" s="523" t="s">
        <v>7881</v>
      </c>
      <c r="C1696" s="460" t="s">
        <v>7882</v>
      </c>
      <c r="D1696" s="465">
        <v>43654</v>
      </c>
      <c r="E1696" s="527"/>
      <c r="F1696" s="464" t="s">
        <v>2346</v>
      </c>
      <c r="G1696" s="464" t="s">
        <v>1610</v>
      </c>
      <c r="H1696" s="524"/>
      <c r="I1696" s="359">
        <v>1</v>
      </c>
    </row>
    <row r="1697" spans="1:9" s="530" customFormat="1" ht="48" x14ac:dyDescent="0.2">
      <c r="A1697" s="522">
        <v>1691</v>
      </c>
      <c r="B1697" s="523" t="s">
        <v>7883</v>
      </c>
      <c r="C1697" s="460" t="s">
        <v>7884</v>
      </c>
      <c r="D1697" s="465">
        <v>43654</v>
      </c>
      <c r="E1697" s="527"/>
      <c r="F1697" s="464" t="s">
        <v>2346</v>
      </c>
      <c r="G1697" s="464" t="s">
        <v>1610</v>
      </c>
      <c r="H1697" s="524"/>
      <c r="I1697" s="359">
        <v>2</v>
      </c>
    </row>
    <row r="1698" spans="1:9" s="530" customFormat="1" ht="36" x14ac:dyDescent="0.2">
      <c r="A1698" s="522">
        <v>1692</v>
      </c>
      <c r="B1698" s="523" t="s">
        <v>7885</v>
      </c>
      <c r="C1698" s="460" t="s">
        <v>7886</v>
      </c>
      <c r="D1698" s="526"/>
      <c r="E1698" s="527"/>
      <c r="F1698" s="464" t="s">
        <v>2342</v>
      </c>
      <c r="G1698" s="464" t="s">
        <v>1610</v>
      </c>
      <c r="H1698" s="568"/>
      <c r="I1698" s="359">
        <v>1</v>
      </c>
    </row>
    <row r="1699" spans="1:9" s="530" customFormat="1" ht="48" x14ac:dyDescent="0.2">
      <c r="A1699" s="522">
        <v>1693</v>
      </c>
      <c r="B1699" s="523" t="s">
        <v>7887</v>
      </c>
      <c r="C1699" s="460" t="s">
        <v>7888</v>
      </c>
      <c r="D1699" s="465">
        <v>43654</v>
      </c>
      <c r="E1699" s="527"/>
      <c r="F1699" s="464" t="s">
        <v>2346</v>
      </c>
      <c r="G1699" s="464" t="s">
        <v>1610</v>
      </c>
      <c r="H1699" s="524"/>
      <c r="I1699" s="359">
        <v>3</v>
      </c>
    </row>
    <row r="1700" spans="1:9" s="530" customFormat="1" ht="24" x14ac:dyDescent="0.2">
      <c r="A1700" s="522">
        <v>1694</v>
      </c>
      <c r="B1700" s="523" t="s">
        <v>7889</v>
      </c>
      <c r="C1700" s="460" t="s">
        <v>7890</v>
      </c>
      <c r="D1700" s="526"/>
      <c r="E1700" s="527"/>
      <c r="F1700" s="464" t="s">
        <v>2342</v>
      </c>
      <c r="G1700" s="464" t="s">
        <v>1610</v>
      </c>
      <c r="H1700" s="568"/>
      <c r="I1700" s="359">
        <v>1</v>
      </c>
    </row>
    <row r="1701" spans="1:9" s="530" customFormat="1" ht="48" x14ac:dyDescent="0.2">
      <c r="A1701" s="522">
        <v>1695</v>
      </c>
      <c r="B1701" s="523" t="s">
        <v>7891</v>
      </c>
      <c r="C1701" s="460" t="s">
        <v>7892</v>
      </c>
      <c r="D1701" s="465">
        <v>43654</v>
      </c>
      <c r="E1701" s="527"/>
      <c r="F1701" s="464" t="s">
        <v>2346</v>
      </c>
      <c r="G1701" s="464" t="s">
        <v>1610</v>
      </c>
      <c r="H1701" s="524"/>
      <c r="I1701" s="359">
        <v>1</v>
      </c>
    </row>
    <row r="1702" spans="1:9" s="530" customFormat="1" ht="24" x14ac:dyDescent="0.2">
      <c r="A1702" s="522">
        <v>1696</v>
      </c>
      <c r="B1702" s="523" t="s">
        <v>7893</v>
      </c>
      <c r="C1702" s="460" t="s">
        <v>7894</v>
      </c>
      <c r="D1702" s="465">
        <v>43654</v>
      </c>
      <c r="E1702" s="527"/>
      <c r="F1702" s="464" t="s">
        <v>2346</v>
      </c>
      <c r="G1702" s="464" t="s">
        <v>1610</v>
      </c>
      <c r="H1702" s="524"/>
      <c r="I1702" s="359">
        <v>1</v>
      </c>
    </row>
    <row r="1703" spans="1:9" s="530" customFormat="1" ht="36" x14ac:dyDescent="0.2">
      <c r="A1703" s="522">
        <v>1697</v>
      </c>
      <c r="B1703" s="523" t="s">
        <v>7895</v>
      </c>
      <c r="C1703" s="460" t="s">
        <v>7896</v>
      </c>
      <c r="D1703" s="526" t="s">
        <v>7617</v>
      </c>
      <c r="E1703" s="527" t="s">
        <v>7897</v>
      </c>
      <c r="F1703" s="464" t="s">
        <v>2575</v>
      </c>
      <c r="G1703" s="464" t="s">
        <v>1610</v>
      </c>
      <c r="H1703" s="524"/>
      <c r="I1703" s="359">
        <v>1</v>
      </c>
    </row>
    <row r="1704" spans="1:9" s="530" customFormat="1" ht="48" x14ac:dyDescent="0.2">
      <c r="A1704" s="522">
        <v>1698</v>
      </c>
      <c r="B1704" s="523" t="s">
        <v>7898</v>
      </c>
      <c r="C1704" s="460" t="s">
        <v>4871</v>
      </c>
      <c r="D1704" s="526" t="s">
        <v>7617</v>
      </c>
      <c r="E1704" s="527"/>
      <c r="F1704" s="464" t="s">
        <v>4175</v>
      </c>
      <c r="G1704" s="464" t="s">
        <v>1610</v>
      </c>
      <c r="H1704" s="524"/>
      <c r="I1704" s="359">
        <v>1</v>
      </c>
    </row>
    <row r="1705" spans="1:9" s="530" customFormat="1" ht="48" x14ac:dyDescent="0.2">
      <c r="A1705" s="522">
        <v>1699</v>
      </c>
      <c r="B1705" s="523" t="s">
        <v>7899</v>
      </c>
      <c r="C1705" s="460" t="s">
        <v>7900</v>
      </c>
      <c r="D1705" s="526" t="s">
        <v>7617</v>
      </c>
      <c r="E1705" s="527"/>
      <c r="F1705" s="464" t="s">
        <v>4175</v>
      </c>
      <c r="G1705" s="464" t="s">
        <v>1610</v>
      </c>
      <c r="H1705" s="524"/>
      <c r="I1705" s="359">
        <v>1</v>
      </c>
    </row>
    <row r="1706" spans="1:9" s="530" customFormat="1" ht="48" x14ac:dyDescent="0.2">
      <c r="A1706" s="522">
        <v>1700</v>
      </c>
      <c r="B1706" s="523" t="s">
        <v>7901</v>
      </c>
      <c r="C1706" s="460" t="s">
        <v>7902</v>
      </c>
      <c r="D1706" s="526" t="s">
        <v>7617</v>
      </c>
      <c r="E1706" s="527"/>
      <c r="F1706" s="464" t="s">
        <v>4175</v>
      </c>
      <c r="G1706" s="464" t="s">
        <v>1610</v>
      </c>
      <c r="H1706" s="524"/>
      <c r="I1706" s="359">
        <v>1</v>
      </c>
    </row>
    <row r="1707" spans="1:9" s="530" customFormat="1" ht="48" x14ac:dyDescent="0.2">
      <c r="A1707" s="522">
        <v>1701</v>
      </c>
      <c r="B1707" s="523" t="s">
        <v>7903</v>
      </c>
      <c r="C1707" s="460" t="s">
        <v>4865</v>
      </c>
      <c r="D1707" s="526" t="s">
        <v>7617</v>
      </c>
      <c r="E1707" s="527"/>
      <c r="F1707" s="464" t="s">
        <v>4175</v>
      </c>
      <c r="G1707" s="464" t="s">
        <v>1610</v>
      </c>
      <c r="H1707" s="524"/>
      <c r="I1707" s="359">
        <v>1</v>
      </c>
    </row>
    <row r="1708" spans="1:9" s="530" customFormat="1" ht="48" x14ac:dyDescent="0.2">
      <c r="A1708" s="522">
        <v>1702</v>
      </c>
      <c r="B1708" s="523" t="s">
        <v>7904</v>
      </c>
      <c r="C1708" s="460" t="s">
        <v>5725</v>
      </c>
      <c r="D1708" s="526" t="s">
        <v>7617</v>
      </c>
      <c r="E1708" s="527"/>
      <c r="F1708" s="464" t="s">
        <v>4175</v>
      </c>
      <c r="G1708" s="464" t="s">
        <v>1610</v>
      </c>
      <c r="H1708" s="524"/>
      <c r="I1708" s="359">
        <v>1</v>
      </c>
    </row>
    <row r="1709" spans="1:9" s="530" customFormat="1" ht="48" x14ac:dyDescent="0.2">
      <c r="A1709" s="522">
        <v>1703</v>
      </c>
      <c r="B1709" s="523" t="s">
        <v>7905</v>
      </c>
      <c r="C1709" s="460" t="s">
        <v>7906</v>
      </c>
      <c r="D1709" s="526" t="s">
        <v>7617</v>
      </c>
      <c r="E1709" s="527"/>
      <c r="F1709" s="464" t="s">
        <v>4175</v>
      </c>
      <c r="G1709" s="464" t="s">
        <v>1610</v>
      </c>
      <c r="H1709" s="524"/>
      <c r="I1709" s="359">
        <v>1</v>
      </c>
    </row>
    <row r="1710" spans="1:9" s="530" customFormat="1" ht="36" x14ac:dyDescent="0.2">
      <c r="A1710" s="522">
        <v>1704</v>
      </c>
      <c r="B1710" s="523" t="s">
        <v>7907</v>
      </c>
      <c r="C1710" s="460" t="s">
        <v>7908</v>
      </c>
      <c r="D1710" s="526" t="s">
        <v>7617</v>
      </c>
      <c r="E1710" s="527"/>
      <c r="F1710" s="464" t="s">
        <v>2341</v>
      </c>
      <c r="G1710" s="464" t="s">
        <v>1610</v>
      </c>
      <c r="H1710" s="524"/>
      <c r="I1710" s="359">
        <v>1</v>
      </c>
    </row>
    <row r="1711" spans="1:9" s="530" customFormat="1" ht="36" x14ac:dyDescent="0.2">
      <c r="A1711" s="522">
        <v>1705</v>
      </c>
      <c r="B1711" s="523" t="s">
        <v>7909</v>
      </c>
      <c r="C1711" s="460" t="s">
        <v>7910</v>
      </c>
      <c r="D1711" s="526" t="s">
        <v>7617</v>
      </c>
      <c r="E1711" s="527"/>
      <c r="F1711" s="464" t="s">
        <v>2338</v>
      </c>
      <c r="G1711" s="464" t="s">
        <v>1610</v>
      </c>
      <c r="H1711" s="524"/>
      <c r="I1711" s="359">
        <v>1</v>
      </c>
    </row>
    <row r="1712" spans="1:9" s="530" customFormat="1" ht="36" x14ac:dyDescent="0.2">
      <c r="A1712" s="522">
        <v>1706</v>
      </c>
      <c r="B1712" s="523" t="s">
        <v>7909</v>
      </c>
      <c r="C1712" s="460" t="s">
        <v>7910</v>
      </c>
      <c r="D1712" s="526" t="s">
        <v>7617</v>
      </c>
      <c r="E1712" s="527"/>
      <c r="F1712" s="464" t="s">
        <v>2321</v>
      </c>
      <c r="G1712" s="464" t="s">
        <v>1610</v>
      </c>
      <c r="H1712" s="524"/>
      <c r="I1712" s="359">
        <v>1</v>
      </c>
    </row>
    <row r="1713" spans="1:9" s="530" customFormat="1" ht="36" x14ac:dyDescent="0.2">
      <c r="A1713" s="522">
        <v>1707</v>
      </c>
      <c r="B1713" s="523" t="s">
        <v>7909</v>
      </c>
      <c r="C1713" s="460" t="s">
        <v>7910</v>
      </c>
      <c r="D1713" s="526" t="s">
        <v>7617</v>
      </c>
      <c r="E1713" s="527"/>
      <c r="F1713" s="464" t="s">
        <v>2352</v>
      </c>
      <c r="G1713" s="464" t="s">
        <v>1610</v>
      </c>
      <c r="H1713" s="524"/>
      <c r="I1713" s="359">
        <v>1</v>
      </c>
    </row>
    <row r="1714" spans="1:9" s="530" customFormat="1" ht="36" x14ac:dyDescent="0.2">
      <c r="A1714" s="522">
        <v>1708</v>
      </c>
      <c r="B1714" s="523" t="s">
        <v>7909</v>
      </c>
      <c r="C1714" s="460" t="s">
        <v>7910</v>
      </c>
      <c r="D1714" s="526" t="s">
        <v>7617</v>
      </c>
      <c r="E1714" s="527"/>
      <c r="F1714" s="464" t="s">
        <v>2346</v>
      </c>
      <c r="G1714" s="464" t="s">
        <v>1610</v>
      </c>
      <c r="H1714" s="524"/>
      <c r="I1714" s="359">
        <v>1</v>
      </c>
    </row>
    <row r="1715" spans="1:9" s="530" customFormat="1" ht="48" x14ac:dyDescent="0.2">
      <c r="A1715" s="522">
        <v>1709</v>
      </c>
      <c r="B1715" s="523" t="s">
        <v>7911</v>
      </c>
      <c r="C1715" s="460" t="s">
        <v>7912</v>
      </c>
      <c r="D1715" s="526" t="s">
        <v>7617</v>
      </c>
      <c r="E1715" s="527" t="s">
        <v>7913</v>
      </c>
      <c r="F1715" s="464" t="s">
        <v>2336</v>
      </c>
      <c r="G1715" s="464" t="s">
        <v>1610</v>
      </c>
      <c r="H1715" s="524"/>
      <c r="I1715" s="359">
        <v>1</v>
      </c>
    </row>
    <row r="1716" spans="1:9" s="530" customFormat="1" ht="36" x14ac:dyDescent="0.2">
      <c r="A1716" s="522">
        <v>1710</v>
      </c>
      <c r="B1716" s="523" t="s">
        <v>7914</v>
      </c>
      <c r="C1716" s="460" t="s">
        <v>7915</v>
      </c>
      <c r="D1716" s="526" t="s">
        <v>7617</v>
      </c>
      <c r="E1716" s="527" t="s">
        <v>7916</v>
      </c>
      <c r="F1716" s="464" t="s">
        <v>2321</v>
      </c>
      <c r="G1716" s="464" t="s">
        <v>1610</v>
      </c>
      <c r="H1716" s="524"/>
      <c r="I1716" s="359">
        <v>1</v>
      </c>
    </row>
    <row r="1717" spans="1:9" s="530" customFormat="1" ht="24" x14ac:dyDescent="0.2">
      <c r="A1717" s="522">
        <v>1711</v>
      </c>
      <c r="B1717" s="523" t="s">
        <v>7917</v>
      </c>
      <c r="C1717" s="460" t="s">
        <v>7918</v>
      </c>
      <c r="D1717" s="526" t="s">
        <v>7617</v>
      </c>
      <c r="E1717" s="527" t="s">
        <v>5136</v>
      </c>
      <c r="F1717" s="464" t="s">
        <v>2341</v>
      </c>
      <c r="G1717" s="464" t="s">
        <v>1610</v>
      </c>
      <c r="H1717" s="524"/>
      <c r="I1717" s="359">
        <v>1</v>
      </c>
    </row>
    <row r="1718" spans="1:9" s="530" customFormat="1" ht="24" x14ac:dyDescent="0.2">
      <c r="A1718" s="522">
        <v>1712</v>
      </c>
      <c r="B1718" s="523" t="s">
        <v>7919</v>
      </c>
      <c r="C1718" s="460" t="s">
        <v>7920</v>
      </c>
      <c r="D1718" s="526" t="s">
        <v>7617</v>
      </c>
      <c r="E1718" s="527" t="s">
        <v>7921</v>
      </c>
      <c r="F1718" s="464" t="s">
        <v>962</v>
      </c>
      <c r="G1718" s="464" t="s">
        <v>797</v>
      </c>
      <c r="H1718" s="568"/>
      <c r="I1718" s="359">
        <v>1</v>
      </c>
    </row>
    <row r="1719" spans="1:9" s="530" customFormat="1" ht="36" x14ac:dyDescent="0.2">
      <c r="A1719" s="522">
        <v>1713</v>
      </c>
      <c r="B1719" s="523" t="s">
        <v>7922</v>
      </c>
      <c r="C1719" s="460" t="s">
        <v>7923</v>
      </c>
      <c r="D1719" s="526" t="s">
        <v>7617</v>
      </c>
      <c r="E1719" s="527" t="s">
        <v>7924</v>
      </c>
      <c r="F1719" s="464" t="s">
        <v>541</v>
      </c>
      <c r="G1719" s="464" t="s">
        <v>797</v>
      </c>
      <c r="H1719" s="568"/>
      <c r="I1719" s="359">
        <v>1</v>
      </c>
    </row>
    <row r="1720" spans="1:9" s="530" customFormat="1" ht="24" x14ac:dyDescent="0.2">
      <c r="A1720" s="522">
        <v>1714</v>
      </c>
      <c r="B1720" s="523" t="s">
        <v>7925</v>
      </c>
      <c r="C1720" s="460" t="s">
        <v>7926</v>
      </c>
      <c r="D1720" s="526" t="s">
        <v>7617</v>
      </c>
      <c r="E1720" s="527" t="s">
        <v>7927</v>
      </c>
      <c r="F1720" s="464" t="s">
        <v>2321</v>
      </c>
      <c r="G1720" s="464" t="s">
        <v>1610</v>
      </c>
      <c r="H1720" s="524"/>
      <c r="I1720" s="359">
        <v>2</v>
      </c>
    </row>
    <row r="1721" spans="1:9" s="530" customFormat="1" ht="48" x14ac:dyDescent="0.2">
      <c r="A1721" s="522">
        <v>1715</v>
      </c>
      <c r="B1721" s="523" t="s">
        <v>7928</v>
      </c>
      <c r="C1721" s="460" t="s">
        <v>7929</v>
      </c>
      <c r="D1721" s="526" t="s">
        <v>7617</v>
      </c>
      <c r="E1721" s="527" t="s">
        <v>7930</v>
      </c>
      <c r="F1721" s="464" t="s">
        <v>962</v>
      </c>
      <c r="G1721" s="464" t="s">
        <v>797</v>
      </c>
      <c r="H1721" s="568"/>
      <c r="I1721" s="359">
        <v>1</v>
      </c>
    </row>
    <row r="1722" spans="1:9" s="530" customFormat="1" ht="24" x14ac:dyDescent="0.2">
      <c r="A1722" s="522">
        <v>1716</v>
      </c>
      <c r="B1722" s="523" t="s">
        <v>7931</v>
      </c>
      <c r="C1722" s="460" t="s">
        <v>7932</v>
      </c>
      <c r="D1722" s="526" t="s">
        <v>7617</v>
      </c>
      <c r="E1722" s="527" t="s">
        <v>7933</v>
      </c>
      <c r="F1722" s="464" t="s">
        <v>962</v>
      </c>
      <c r="G1722" s="464" t="s">
        <v>797</v>
      </c>
      <c r="H1722" s="568"/>
      <c r="I1722" s="359">
        <v>2</v>
      </c>
    </row>
    <row r="1723" spans="1:9" s="530" customFormat="1" ht="24" x14ac:dyDescent="0.2">
      <c r="A1723" s="522">
        <v>1717</v>
      </c>
      <c r="B1723" s="523" t="s">
        <v>7934</v>
      </c>
      <c r="C1723" s="460" t="s">
        <v>7935</v>
      </c>
      <c r="D1723" s="526" t="s">
        <v>7617</v>
      </c>
      <c r="E1723" s="527" t="s">
        <v>7936</v>
      </c>
      <c r="F1723" s="464" t="s">
        <v>2346</v>
      </c>
      <c r="G1723" s="464" t="s">
        <v>1610</v>
      </c>
      <c r="H1723" s="568"/>
      <c r="I1723" s="359">
        <v>3</v>
      </c>
    </row>
    <row r="1724" spans="1:9" s="530" customFormat="1" ht="24" x14ac:dyDescent="0.2">
      <c r="A1724" s="522">
        <v>1718</v>
      </c>
      <c r="B1724" s="523" t="s">
        <v>7937</v>
      </c>
      <c r="C1724" s="460" t="s">
        <v>7938</v>
      </c>
      <c r="D1724" s="526" t="s">
        <v>7617</v>
      </c>
      <c r="E1724" s="527" t="s">
        <v>6860</v>
      </c>
      <c r="F1724" s="464" t="s">
        <v>2352</v>
      </c>
      <c r="G1724" s="464" t="s">
        <v>1610</v>
      </c>
      <c r="H1724" s="524"/>
      <c r="I1724" s="359">
        <v>2</v>
      </c>
    </row>
    <row r="1725" spans="1:9" s="530" customFormat="1" ht="24" x14ac:dyDescent="0.2">
      <c r="A1725" s="522">
        <v>1719</v>
      </c>
      <c r="B1725" s="523" t="s">
        <v>7939</v>
      </c>
      <c r="C1725" s="460" t="s">
        <v>7940</v>
      </c>
      <c r="D1725" s="526" t="s">
        <v>7617</v>
      </c>
      <c r="E1725" s="527" t="s">
        <v>7941</v>
      </c>
      <c r="F1725" s="464" t="s">
        <v>1433</v>
      </c>
      <c r="G1725" s="464" t="s">
        <v>1610</v>
      </c>
      <c r="H1725" s="524"/>
      <c r="I1725" s="359">
        <v>3</v>
      </c>
    </row>
    <row r="1726" spans="1:9" s="530" customFormat="1" ht="24" x14ac:dyDescent="0.2">
      <c r="A1726" s="522">
        <v>1720</v>
      </c>
      <c r="B1726" s="523" t="s">
        <v>7942</v>
      </c>
      <c r="C1726" s="460" t="s">
        <v>7943</v>
      </c>
      <c r="D1726" s="526" t="s">
        <v>7617</v>
      </c>
      <c r="E1726" s="527" t="s">
        <v>7944</v>
      </c>
      <c r="F1726" s="464" t="s">
        <v>962</v>
      </c>
      <c r="G1726" s="464" t="s">
        <v>797</v>
      </c>
      <c r="H1726" s="568"/>
      <c r="I1726" s="359">
        <v>1</v>
      </c>
    </row>
    <row r="1727" spans="1:9" s="530" customFormat="1" ht="24" x14ac:dyDescent="0.2">
      <c r="A1727" s="522">
        <v>1721</v>
      </c>
      <c r="B1727" s="523" t="s">
        <v>7945</v>
      </c>
      <c r="C1727" s="460" t="s">
        <v>7946</v>
      </c>
      <c r="D1727" s="526" t="s">
        <v>7617</v>
      </c>
      <c r="E1727" s="527" t="s">
        <v>7947</v>
      </c>
      <c r="F1727" s="464" t="s">
        <v>2338</v>
      </c>
      <c r="G1727" s="464" t="s">
        <v>1610</v>
      </c>
      <c r="H1727" s="524"/>
      <c r="I1727" s="359">
        <v>1</v>
      </c>
    </row>
    <row r="1728" spans="1:9" s="530" customFormat="1" ht="24" x14ac:dyDescent="0.2">
      <c r="A1728" s="522">
        <v>1722</v>
      </c>
      <c r="B1728" s="523" t="s">
        <v>7948</v>
      </c>
      <c r="C1728" s="460" t="s">
        <v>7949</v>
      </c>
      <c r="D1728" s="526" t="s">
        <v>7617</v>
      </c>
      <c r="E1728" s="527"/>
      <c r="F1728" s="464" t="s">
        <v>1361</v>
      </c>
      <c r="G1728" s="464" t="s">
        <v>1610</v>
      </c>
      <c r="H1728" s="524"/>
      <c r="I1728" s="359">
        <v>1</v>
      </c>
    </row>
    <row r="1729" spans="1:9" s="530" customFormat="1" ht="60" x14ac:dyDescent="0.2">
      <c r="A1729" s="522">
        <v>1723</v>
      </c>
      <c r="B1729" s="523" t="s">
        <v>7950</v>
      </c>
      <c r="C1729" s="460" t="s">
        <v>7951</v>
      </c>
      <c r="D1729" s="526" t="s">
        <v>7617</v>
      </c>
      <c r="E1729" s="525" t="s">
        <v>7952</v>
      </c>
      <c r="F1729" s="464" t="s">
        <v>3688</v>
      </c>
      <c r="G1729" s="464" t="s">
        <v>1610</v>
      </c>
      <c r="H1729" s="455"/>
      <c r="I1729" s="359">
        <v>1</v>
      </c>
    </row>
    <row r="1730" spans="1:9" s="530" customFormat="1" ht="48" x14ac:dyDescent="0.2">
      <c r="A1730" s="522">
        <v>1724</v>
      </c>
      <c r="B1730" s="523" t="s">
        <v>7953</v>
      </c>
      <c r="C1730" s="460" t="s">
        <v>7954</v>
      </c>
      <c r="D1730" s="526" t="s">
        <v>7617</v>
      </c>
      <c r="E1730" s="527" t="s">
        <v>7955</v>
      </c>
      <c r="F1730" s="464" t="s">
        <v>4175</v>
      </c>
      <c r="G1730" s="464" t="s">
        <v>1610</v>
      </c>
      <c r="H1730" s="524"/>
      <c r="I1730" s="359">
        <v>1</v>
      </c>
    </row>
    <row r="1731" spans="1:9" s="530" customFormat="1" ht="72" x14ac:dyDescent="0.2">
      <c r="A1731" s="522">
        <v>1725</v>
      </c>
      <c r="B1731" s="523" t="s">
        <v>7956</v>
      </c>
      <c r="C1731" s="460" t="s">
        <v>7957</v>
      </c>
      <c r="D1731" s="526" t="s">
        <v>7617</v>
      </c>
      <c r="E1731" s="527" t="s">
        <v>7958</v>
      </c>
      <c r="F1731" s="464" t="s">
        <v>740</v>
      </c>
      <c r="G1731" s="464" t="s">
        <v>1610</v>
      </c>
      <c r="H1731" s="568"/>
      <c r="I1731" s="359">
        <v>1</v>
      </c>
    </row>
    <row r="1732" spans="1:9" s="530" customFormat="1" ht="84" x14ac:dyDescent="0.2">
      <c r="A1732" s="522">
        <v>1726</v>
      </c>
      <c r="B1732" s="523" t="s">
        <v>7959</v>
      </c>
      <c r="C1732" s="460" t="s">
        <v>7960</v>
      </c>
      <c r="D1732" s="526" t="s">
        <v>7617</v>
      </c>
      <c r="E1732" s="527" t="s">
        <v>7961</v>
      </c>
      <c r="F1732" s="464"/>
      <c r="G1732" s="464" t="s">
        <v>1057</v>
      </c>
      <c r="H1732" s="524" t="s">
        <v>1456</v>
      </c>
      <c r="I1732" s="359">
        <v>20</v>
      </c>
    </row>
    <row r="1733" spans="1:9" s="530" customFormat="1" ht="24" x14ac:dyDescent="0.2">
      <c r="A1733" s="522">
        <v>1727</v>
      </c>
      <c r="B1733" s="523" t="s">
        <v>7959</v>
      </c>
      <c r="C1733" s="460" t="s">
        <v>7962</v>
      </c>
      <c r="D1733" s="526" t="s">
        <v>7617</v>
      </c>
      <c r="E1733" s="527" t="s">
        <v>7963</v>
      </c>
      <c r="F1733" s="464"/>
      <c r="G1733" s="464" t="s">
        <v>1057</v>
      </c>
      <c r="H1733" s="524" t="s">
        <v>1456</v>
      </c>
      <c r="I1733" s="359">
        <v>1</v>
      </c>
    </row>
    <row r="1734" spans="1:9" s="530" customFormat="1" ht="60" x14ac:dyDescent="0.2">
      <c r="A1734" s="522">
        <v>1728</v>
      </c>
      <c r="B1734" s="523" t="s">
        <v>7964</v>
      </c>
      <c r="C1734" s="460" t="s">
        <v>7965</v>
      </c>
      <c r="D1734" s="526"/>
      <c r="E1734" s="527" t="s">
        <v>7966</v>
      </c>
      <c r="F1734" s="464" t="s">
        <v>740</v>
      </c>
      <c r="G1734" s="464" t="s">
        <v>1610</v>
      </c>
      <c r="H1734" s="568"/>
      <c r="I1734" s="359">
        <v>1</v>
      </c>
    </row>
    <row r="1735" spans="1:9" s="530" customFormat="1" ht="24" x14ac:dyDescent="0.2">
      <c r="A1735" s="522">
        <v>1729</v>
      </c>
      <c r="B1735" s="523" t="s">
        <v>7967</v>
      </c>
      <c r="C1735" s="460" t="s">
        <v>7968</v>
      </c>
      <c r="D1735" s="526"/>
      <c r="E1735" s="527" t="s">
        <v>7969</v>
      </c>
      <c r="F1735" s="464" t="s">
        <v>740</v>
      </c>
      <c r="G1735" s="464" t="s">
        <v>1610</v>
      </c>
      <c r="H1735" s="568"/>
      <c r="I1735" s="359">
        <v>1</v>
      </c>
    </row>
    <row r="1736" spans="1:9" s="530" customFormat="1" ht="24" x14ac:dyDescent="0.2">
      <c r="A1736" s="522">
        <v>1730</v>
      </c>
      <c r="B1736" s="523" t="s">
        <v>7970</v>
      </c>
      <c r="C1736" s="460" t="s">
        <v>7971</v>
      </c>
      <c r="D1736" s="526"/>
      <c r="E1736" s="527" t="s">
        <v>7972</v>
      </c>
      <c r="F1736" s="464" t="s">
        <v>740</v>
      </c>
      <c r="G1736" s="464" t="s">
        <v>1610</v>
      </c>
      <c r="H1736" s="568"/>
      <c r="I1736" s="359">
        <v>1</v>
      </c>
    </row>
    <row r="1737" spans="1:9" s="530" customFormat="1" ht="48" x14ac:dyDescent="0.2">
      <c r="A1737" s="522">
        <v>1731</v>
      </c>
      <c r="B1737" s="523" t="s">
        <v>7973</v>
      </c>
      <c r="C1737" s="460" t="s">
        <v>5617</v>
      </c>
      <c r="D1737" s="526"/>
      <c r="E1737" s="527" t="s">
        <v>7974</v>
      </c>
      <c r="F1737" s="464" t="s">
        <v>740</v>
      </c>
      <c r="G1737" s="464" t="s">
        <v>1610</v>
      </c>
      <c r="H1737" s="568"/>
      <c r="I1737" s="359">
        <v>1</v>
      </c>
    </row>
    <row r="1738" spans="1:9" s="530" customFormat="1" ht="48" x14ac:dyDescent="0.2">
      <c r="A1738" s="522">
        <v>1732</v>
      </c>
      <c r="B1738" s="523" t="s">
        <v>7975</v>
      </c>
      <c r="C1738" s="460" t="s">
        <v>5617</v>
      </c>
      <c r="D1738" s="526"/>
      <c r="E1738" s="527" t="s">
        <v>7974</v>
      </c>
      <c r="F1738" s="464" t="s">
        <v>740</v>
      </c>
      <c r="G1738" s="464" t="s">
        <v>1610</v>
      </c>
      <c r="H1738" s="568"/>
      <c r="I1738" s="359">
        <v>1</v>
      </c>
    </row>
    <row r="1739" spans="1:9" s="530" customFormat="1" ht="48" x14ac:dyDescent="0.2">
      <c r="A1739" s="522">
        <v>1733</v>
      </c>
      <c r="B1739" s="523" t="s">
        <v>7976</v>
      </c>
      <c r="C1739" s="460" t="s">
        <v>5617</v>
      </c>
      <c r="D1739" s="526"/>
      <c r="E1739" s="527" t="s">
        <v>7974</v>
      </c>
      <c r="F1739" s="464" t="s">
        <v>740</v>
      </c>
      <c r="G1739" s="464" t="s">
        <v>1610</v>
      </c>
      <c r="H1739" s="568"/>
      <c r="I1739" s="359">
        <v>1</v>
      </c>
    </row>
    <row r="1740" spans="1:9" s="530" customFormat="1" ht="24" x14ac:dyDescent="0.2">
      <c r="A1740" s="522">
        <v>1734</v>
      </c>
      <c r="B1740" s="523" t="s">
        <v>7977</v>
      </c>
      <c r="C1740" s="460" t="s">
        <v>7978</v>
      </c>
      <c r="D1740" s="526" t="s">
        <v>7617</v>
      </c>
      <c r="E1740" s="527" t="s">
        <v>7979</v>
      </c>
      <c r="F1740" s="528" t="s">
        <v>1450</v>
      </c>
      <c r="G1740" s="528" t="s">
        <v>1610</v>
      </c>
      <c r="H1740" s="524"/>
      <c r="I1740" s="359">
        <v>1</v>
      </c>
    </row>
    <row r="1741" spans="1:9" s="530" customFormat="1" ht="48" x14ac:dyDescent="0.2">
      <c r="A1741" s="522">
        <v>1735</v>
      </c>
      <c r="B1741" s="523" t="s">
        <v>7980</v>
      </c>
      <c r="C1741" s="460" t="s">
        <v>7981</v>
      </c>
      <c r="D1741" s="526" t="s">
        <v>7617</v>
      </c>
      <c r="E1741" s="527" t="s">
        <v>7982</v>
      </c>
      <c r="F1741" s="464" t="s">
        <v>962</v>
      </c>
      <c r="G1741" s="464" t="s">
        <v>797</v>
      </c>
      <c r="H1741" s="568"/>
      <c r="I1741" s="359">
        <v>1</v>
      </c>
    </row>
    <row r="1742" spans="1:9" s="530" customFormat="1" ht="60" customHeight="1" x14ac:dyDescent="0.2">
      <c r="A1742" s="522">
        <v>1736</v>
      </c>
      <c r="B1742" s="523" t="s">
        <v>7983</v>
      </c>
      <c r="C1742" s="460" t="s">
        <v>7984</v>
      </c>
      <c r="D1742" s="526" t="s">
        <v>7985</v>
      </c>
      <c r="E1742" s="527" t="s">
        <v>7986</v>
      </c>
      <c r="F1742" s="464" t="s">
        <v>2821</v>
      </c>
      <c r="G1742" s="464" t="s">
        <v>1610</v>
      </c>
      <c r="H1742" s="524"/>
      <c r="I1742" s="359">
        <v>1</v>
      </c>
    </row>
    <row r="1743" spans="1:9" s="530" customFormat="1" ht="60" customHeight="1" x14ac:dyDescent="0.2">
      <c r="A1743" s="522">
        <v>1737</v>
      </c>
      <c r="B1743" s="523" t="s">
        <v>7987</v>
      </c>
      <c r="C1743" s="460" t="s">
        <v>7988</v>
      </c>
      <c r="D1743" s="526" t="s">
        <v>7985</v>
      </c>
      <c r="E1743" s="527" t="s">
        <v>7989</v>
      </c>
      <c r="F1743" s="464" t="s">
        <v>2575</v>
      </c>
      <c r="G1743" s="464" t="s">
        <v>1610</v>
      </c>
      <c r="H1743" s="524"/>
      <c r="I1743" s="359">
        <v>1</v>
      </c>
    </row>
    <row r="1744" spans="1:9" s="530" customFormat="1" ht="24" x14ac:dyDescent="0.2">
      <c r="A1744" s="522">
        <v>1738</v>
      </c>
      <c r="B1744" s="523" t="s">
        <v>7990</v>
      </c>
      <c r="C1744" s="460" t="s">
        <v>7991</v>
      </c>
      <c r="D1744" s="526" t="s">
        <v>7985</v>
      </c>
      <c r="E1744" s="527" t="s">
        <v>7992</v>
      </c>
      <c r="F1744" s="464" t="s">
        <v>2352</v>
      </c>
      <c r="G1744" s="464" t="s">
        <v>1610</v>
      </c>
      <c r="H1744" s="524"/>
      <c r="I1744" s="359">
        <v>1</v>
      </c>
    </row>
    <row r="1745" spans="1:9" s="530" customFormat="1" ht="24" x14ac:dyDescent="0.2">
      <c r="A1745" s="522">
        <v>1739</v>
      </c>
      <c r="B1745" s="523" t="s">
        <v>7993</v>
      </c>
      <c r="C1745" s="460" t="s">
        <v>7994</v>
      </c>
      <c r="D1745" s="526" t="s">
        <v>7985</v>
      </c>
      <c r="E1745" s="527" t="s">
        <v>7995</v>
      </c>
      <c r="F1745" s="464" t="s">
        <v>2352</v>
      </c>
      <c r="G1745" s="464" t="s">
        <v>1610</v>
      </c>
      <c r="H1745" s="524"/>
      <c r="I1745" s="359">
        <v>1</v>
      </c>
    </row>
    <row r="1746" spans="1:9" s="530" customFormat="1" ht="24" x14ac:dyDescent="0.2">
      <c r="A1746" s="522">
        <v>1740</v>
      </c>
      <c r="B1746" s="523" t="s">
        <v>7996</v>
      </c>
      <c r="C1746" s="460" t="s">
        <v>7997</v>
      </c>
      <c r="D1746" s="526" t="s">
        <v>7985</v>
      </c>
      <c r="E1746" s="527" t="s">
        <v>7998</v>
      </c>
      <c r="F1746" s="464" t="s">
        <v>1433</v>
      </c>
      <c r="G1746" s="464" t="s">
        <v>1610</v>
      </c>
      <c r="H1746" s="524"/>
      <c r="I1746" s="359">
        <v>1</v>
      </c>
    </row>
    <row r="1747" spans="1:9" s="530" customFormat="1" ht="24" x14ac:dyDescent="0.2">
      <c r="A1747" s="522">
        <v>1741</v>
      </c>
      <c r="B1747" s="523" t="s">
        <v>7999</v>
      </c>
      <c r="C1747" s="460" t="s">
        <v>8000</v>
      </c>
      <c r="D1747" s="526" t="s">
        <v>7985</v>
      </c>
      <c r="E1747" s="527" t="s">
        <v>6860</v>
      </c>
      <c r="F1747" s="464" t="s">
        <v>2346</v>
      </c>
      <c r="G1747" s="464" t="s">
        <v>1610</v>
      </c>
      <c r="H1747" s="568"/>
      <c r="I1747" s="359">
        <v>1</v>
      </c>
    </row>
    <row r="1748" spans="1:9" s="530" customFormat="1" ht="24" x14ac:dyDescent="0.2">
      <c r="A1748" s="522">
        <v>1742</v>
      </c>
      <c r="B1748" s="523" t="s">
        <v>8001</v>
      </c>
      <c r="C1748" s="460" t="s">
        <v>8002</v>
      </c>
      <c r="D1748" s="526" t="s">
        <v>7985</v>
      </c>
      <c r="E1748" s="527" t="s">
        <v>6860</v>
      </c>
      <c r="F1748" s="464" t="s">
        <v>2346</v>
      </c>
      <c r="G1748" s="464" t="s">
        <v>1610</v>
      </c>
      <c r="H1748" s="568"/>
      <c r="I1748" s="359">
        <v>1</v>
      </c>
    </row>
    <row r="1749" spans="1:9" s="530" customFormat="1" ht="24" x14ac:dyDescent="0.2">
      <c r="A1749" s="522">
        <v>1743</v>
      </c>
      <c r="B1749" s="523" t="s">
        <v>8003</v>
      </c>
      <c r="C1749" s="460" t="s">
        <v>8004</v>
      </c>
      <c r="D1749" s="526" t="s">
        <v>7985</v>
      </c>
      <c r="E1749" s="527" t="s">
        <v>6860</v>
      </c>
      <c r="F1749" s="464" t="s">
        <v>2346</v>
      </c>
      <c r="G1749" s="464" t="s">
        <v>1610</v>
      </c>
      <c r="H1749" s="568"/>
      <c r="I1749" s="359">
        <v>1</v>
      </c>
    </row>
    <row r="1750" spans="1:9" s="530" customFormat="1" ht="24" x14ac:dyDescent="0.2">
      <c r="A1750" s="522">
        <v>1744</v>
      </c>
      <c r="B1750" s="523" t="s">
        <v>8005</v>
      </c>
      <c r="C1750" s="460" t="s">
        <v>8006</v>
      </c>
      <c r="D1750" s="526" t="s">
        <v>7985</v>
      </c>
      <c r="E1750" s="527" t="s">
        <v>6860</v>
      </c>
      <c r="F1750" s="464" t="s">
        <v>2346</v>
      </c>
      <c r="G1750" s="464" t="s">
        <v>1610</v>
      </c>
      <c r="H1750" s="568"/>
      <c r="I1750" s="359">
        <v>1</v>
      </c>
    </row>
    <row r="1751" spans="1:9" s="530" customFormat="1" ht="24" x14ac:dyDescent="0.2">
      <c r="A1751" s="522">
        <v>1745</v>
      </c>
      <c r="B1751" s="523" t="s">
        <v>8007</v>
      </c>
      <c r="C1751" s="460" t="s">
        <v>8008</v>
      </c>
      <c r="D1751" s="526" t="s">
        <v>7985</v>
      </c>
      <c r="E1751" s="527" t="s">
        <v>6860</v>
      </c>
      <c r="F1751" s="464" t="s">
        <v>2346</v>
      </c>
      <c r="G1751" s="464" t="s">
        <v>1610</v>
      </c>
      <c r="H1751" s="568"/>
      <c r="I1751" s="359">
        <v>1</v>
      </c>
    </row>
    <row r="1752" spans="1:9" s="530" customFormat="1" ht="24" x14ac:dyDescent="0.2">
      <c r="A1752" s="522">
        <v>1746</v>
      </c>
      <c r="B1752" s="523" t="s">
        <v>8009</v>
      </c>
      <c r="C1752" s="460" t="s">
        <v>8010</v>
      </c>
      <c r="D1752" s="526" t="s">
        <v>7985</v>
      </c>
      <c r="E1752" s="527" t="s">
        <v>8011</v>
      </c>
      <c r="F1752" s="464" t="s">
        <v>2338</v>
      </c>
      <c r="G1752" s="464" t="s">
        <v>1610</v>
      </c>
      <c r="H1752" s="524"/>
      <c r="I1752" s="359">
        <v>1</v>
      </c>
    </row>
    <row r="1753" spans="1:9" s="530" customFormat="1" ht="24" x14ac:dyDescent="0.2">
      <c r="A1753" s="522">
        <v>1747</v>
      </c>
      <c r="B1753" s="523" t="s">
        <v>8012</v>
      </c>
      <c r="C1753" s="460" t="s">
        <v>8013</v>
      </c>
      <c r="D1753" s="526" t="s">
        <v>7985</v>
      </c>
      <c r="E1753" s="527" t="s">
        <v>6747</v>
      </c>
      <c r="F1753" s="464" t="s">
        <v>2338</v>
      </c>
      <c r="G1753" s="464" t="s">
        <v>1610</v>
      </c>
      <c r="H1753" s="524"/>
      <c r="I1753" s="359">
        <v>1</v>
      </c>
    </row>
    <row r="1754" spans="1:9" s="530" customFormat="1" ht="36" x14ac:dyDescent="0.2">
      <c r="A1754" s="522">
        <v>1748</v>
      </c>
      <c r="B1754" s="523" t="s">
        <v>8014</v>
      </c>
      <c r="C1754" s="460" t="s">
        <v>8015</v>
      </c>
      <c r="D1754" s="526" t="s">
        <v>7985</v>
      </c>
      <c r="E1754" s="527" t="s">
        <v>8016</v>
      </c>
      <c r="F1754" s="464" t="s">
        <v>962</v>
      </c>
      <c r="G1754" s="464" t="s">
        <v>797</v>
      </c>
      <c r="H1754" s="568"/>
      <c r="I1754" s="359">
        <v>1</v>
      </c>
    </row>
    <row r="1755" spans="1:9" s="530" customFormat="1" ht="60" x14ac:dyDescent="0.2">
      <c r="A1755" s="522">
        <v>1749</v>
      </c>
      <c r="B1755" s="523" t="s">
        <v>8017</v>
      </c>
      <c r="C1755" s="460" t="s">
        <v>8018</v>
      </c>
      <c r="D1755" s="526" t="s">
        <v>7985</v>
      </c>
      <c r="E1755" s="527" t="s">
        <v>8019</v>
      </c>
      <c r="F1755" s="464" t="s">
        <v>3688</v>
      </c>
      <c r="G1755" s="464" t="s">
        <v>1610</v>
      </c>
      <c r="H1755" s="524"/>
      <c r="I1755" s="359">
        <v>1</v>
      </c>
    </row>
    <row r="1756" spans="1:9" s="530" customFormat="1" ht="48" x14ac:dyDescent="0.2">
      <c r="A1756" s="522">
        <v>1750</v>
      </c>
      <c r="B1756" s="523" t="s">
        <v>8020</v>
      </c>
      <c r="C1756" s="460" t="s">
        <v>8021</v>
      </c>
      <c r="D1756" s="526" t="s">
        <v>7985</v>
      </c>
      <c r="E1756" s="527" t="s">
        <v>8022</v>
      </c>
      <c r="F1756" s="464" t="s">
        <v>962</v>
      </c>
      <c r="G1756" s="464" t="s">
        <v>797</v>
      </c>
      <c r="H1756" s="568"/>
      <c r="I1756" s="359">
        <v>1</v>
      </c>
    </row>
    <row r="1757" spans="1:9" s="530" customFormat="1" ht="36" x14ac:dyDescent="0.2">
      <c r="A1757" s="522">
        <v>1751</v>
      </c>
      <c r="B1757" s="523" t="s">
        <v>8023</v>
      </c>
      <c r="C1757" s="460" t="s">
        <v>8024</v>
      </c>
      <c r="D1757" s="526" t="s">
        <v>7985</v>
      </c>
      <c r="E1757" s="527" t="s">
        <v>8025</v>
      </c>
      <c r="F1757" s="464" t="s">
        <v>962</v>
      </c>
      <c r="G1757" s="464" t="s">
        <v>797</v>
      </c>
      <c r="H1757" s="568"/>
      <c r="I1757" s="359">
        <v>1</v>
      </c>
    </row>
    <row r="1758" spans="1:9" s="530" customFormat="1" ht="24" x14ac:dyDescent="0.2">
      <c r="A1758" s="522">
        <v>1752</v>
      </c>
      <c r="B1758" s="523" t="s">
        <v>8026</v>
      </c>
      <c r="C1758" s="460" t="s">
        <v>8027</v>
      </c>
      <c r="D1758" s="526" t="s">
        <v>7985</v>
      </c>
      <c r="E1758" s="527"/>
      <c r="F1758" s="464" t="s">
        <v>2346</v>
      </c>
      <c r="G1758" s="464" t="s">
        <v>1610</v>
      </c>
      <c r="H1758" s="524"/>
      <c r="I1758" s="359">
        <v>5</v>
      </c>
    </row>
    <row r="1759" spans="1:9" s="530" customFormat="1" ht="24" x14ac:dyDescent="0.2">
      <c r="A1759" s="522">
        <v>1753</v>
      </c>
      <c r="B1759" s="523" t="s">
        <v>8028</v>
      </c>
      <c r="C1759" s="460" t="s">
        <v>8029</v>
      </c>
      <c r="D1759" s="526" t="s">
        <v>7985</v>
      </c>
      <c r="E1759" s="527" t="s">
        <v>8030</v>
      </c>
      <c r="F1759" s="464" t="s">
        <v>2821</v>
      </c>
      <c r="G1759" s="464" t="s">
        <v>1610</v>
      </c>
      <c r="H1759" s="524"/>
      <c r="I1759" s="359">
        <v>1</v>
      </c>
    </row>
    <row r="1760" spans="1:9" s="530" customFormat="1" ht="36" x14ac:dyDescent="0.2">
      <c r="A1760" s="522">
        <v>1754</v>
      </c>
      <c r="B1760" s="523" t="s">
        <v>8031</v>
      </c>
      <c r="C1760" s="460" t="s">
        <v>8032</v>
      </c>
      <c r="D1760" s="526" t="s">
        <v>7985</v>
      </c>
      <c r="E1760" s="527" t="s">
        <v>8033</v>
      </c>
      <c r="F1760" s="464" t="s">
        <v>3559</v>
      </c>
      <c r="G1760" s="464" t="s">
        <v>1610</v>
      </c>
      <c r="H1760" s="524"/>
      <c r="I1760" s="359">
        <v>1</v>
      </c>
    </row>
    <row r="1761" spans="1:9" s="530" customFormat="1" ht="48" x14ac:dyDescent="0.2">
      <c r="A1761" s="522">
        <v>1755</v>
      </c>
      <c r="B1761" s="523" t="s">
        <v>8034</v>
      </c>
      <c r="C1761" s="460" t="s">
        <v>8035</v>
      </c>
      <c r="D1761" s="526" t="s">
        <v>7985</v>
      </c>
      <c r="E1761" s="527" t="s">
        <v>8036</v>
      </c>
      <c r="F1761" s="464" t="s">
        <v>962</v>
      </c>
      <c r="G1761" s="464" t="s">
        <v>797</v>
      </c>
      <c r="H1761" s="568"/>
      <c r="I1761" s="359">
        <v>1</v>
      </c>
    </row>
    <row r="1762" spans="1:9" s="530" customFormat="1" ht="24" x14ac:dyDescent="0.2">
      <c r="A1762" s="522">
        <v>1756</v>
      </c>
      <c r="B1762" s="523" t="s">
        <v>8037</v>
      </c>
      <c r="C1762" s="460" t="s">
        <v>8038</v>
      </c>
      <c r="D1762" s="526" t="s">
        <v>7985</v>
      </c>
      <c r="E1762" s="527" t="s">
        <v>8039</v>
      </c>
      <c r="F1762" s="464" t="s">
        <v>962</v>
      </c>
      <c r="G1762" s="464" t="s">
        <v>797</v>
      </c>
      <c r="H1762" s="568"/>
      <c r="I1762" s="359">
        <v>1</v>
      </c>
    </row>
    <row r="1763" spans="1:9" s="530" customFormat="1" ht="36" x14ac:dyDescent="0.2">
      <c r="A1763" s="522">
        <v>1757</v>
      </c>
      <c r="B1763" s="523" t="s">
        <v>8040</v>
      </c>
      <c r="C1763" s="460" t="s">
        <v>8041</v>
      </c>
      <c r="D1763" s="526" t="s">
        <v>7985</v>
      </c>
      <c r="E1763" s="527" t="s">
        <v>8042</v>
      </c>
      <c r="F1763" s="464" t="s">
        <v>962</v>
      </c>
      <c r="G1763" s="464" t="s">
        <v>797</v>
      </c>
      <c r="H1763" s="568"/>
      <c r="I1763" s="359">
        <v>1</v>
      </c>
    </row>
    <row r="1764" spans="1:9" s="530" customFormat="1" ht="36" x14ac:dyDescent="0.2">
      <c r="A1764" s="522">
        <v>1758</v>
      </c>
      <c r="B1764" s="523" t="s">
        <v>8043</v>
      </c>
      <c r="C1764" s="460" t="s">
        <v>8044</v>
      </c>
      <c r="D1764" s="526" t="s">
        <v>7985</v>
      </c>
      <c r="E1764" s="527"/>
      <c r="F1764" s="464"/>
      <c r="G1764" s="464" t="s">
        <v>1057</v>
      </c>
      <c r="H1764" s="524" t="s">
        <v>1456</v>
      </c>
      <c r="I1764" s="359">
        <v>28</v>
      </c>
    </row>
    <row r="1765" spans="1:9" s="530" customFormat="1" ht="24" x14ac:dyDescent="0.2">
      <c r="A1765" s="522">
        <v>1759</v>
      </c>
      <c r="B1765" s="523" t="s">
        <v>8045</v>
      </c>
      <c r="C1765" s="460" t="s">
        <v>8046</v>
      </c>
      <c r="D1765" s="526" t="s">
        <v>7985</v>
      </c>
      <c r="E1765" s="527" t="s">
        <v>8047</v>
      </c>
      <c r="F1765" s="464" t="s">
        <v>2352</v>
      </c>
      <c r="G1765" s="464" t="s">
        <v>1610</v>
      </c>
      <c r="H1765" s="524"/>
      <c r="I1765" s="359">
        <v>1</v>
      </c>
    </row>
    <row r="1766" spans="1:9" s="530" customFormat="1" ht="24" x14ac:dyDescent="0.2">
      <c r="A1766" s="522">
        <v>1760</v>
      </c>
      <c r="B1766" s="523" t="s">
        <v>8048</v>
      </c>
      <c r="C1766" s="460" t="s">
        <v>8049</v>
      </c>
      <c r="D1766" s="526" t="s">
        <v>7985</v>
      </c>
      <c r="E1766" s="527" t="s">
        <v>8047</v>
      </c>
      <c r="F1766" s="464" t="s">
        <v>2352</v>
      </c>
      <c r="G1766" s="464" t="s">
        <v>1610</v>
      </c>
      <c r="H1766" s="524"/>
      <c r="I1766" s="359">
        <v>1</v>
      </c>
    </row>
    <row r="1767" spans="1:9" s="530" customFormat="1" ht="72" x14ac:dyDescent="0.2">
      <c r="A1767" s="522">
        <v>1761</v>
      </c>
      <c r="B1767" s="523" t="s">
        <v>8050</v>
      </c>
      <c r="C1767" s="460" t="s">
        <v>7382</v>
      </c>
      <c r="D1767" s="526" t="s">
        <v>7985</v>
      </c>
      <c r="E1767" s="527" t="s">
        <v>8051</v>
      </c>
      <c r="F1767" s="464" t="s">
        <v>2352</v>
      </c>
      <c r="G1767" s="464" t="s">
        <v>1610</v>
      </c>
      <c r="H1767" s="524"/>
      <c r="I1767" s="359">
        <v>1</v>
      </c>
    </row>
    <row r="1768" spans="1:9" s="530" customFormat="1" ht="36" x14ac:dyDescent="0.2">
      <c r="A1768" s="522">
        <v>1762</v>
      </c>
      <c r="B1768" s="523" t="s">
        <v>8052</v>
      </c>
      <c r="C1768" s="460" t="s">
        <v>8053</v>
      </c>
      <c r="D1768" s="526" t="s">
        <v>7985</v>
      </c>
      <c r="E1768" s="527" t="s">
        <v>8054</v>
      </c>
      <c r="F1768" s="464" t="s">
        <v>2352</v>
      </c>
      <c r="G1768" s="464" t="s">
        <v>1610</v>
      </c>
      <c r="H1768" s="524"/>
      <c r="I1768" s="359">
        <v>1</v>
      </c>
    </row>
    <row r="1769" spans="1:9" s="530" customFormat="1" ht="24" x14ac:dyDescent="0.2">
      <c r="A1769" s="522">
        <v>1763</v>
      </c>
      <c r="B1769" s="523" t="s">
        <v>8055</v>
      </c>
      <c r="C1769" s="460" t="s">
        <v>8056</v>
      </c>
      <c r="D1769" s="526" t="s">
        <v>7985</v>
      </c>
      <c r="E1769" s="527" t="s">
        <v>8057</v>
      </c>
      <c r="F1769" s="464" t="s">
        <v>2352</v>
      </c>
      <c r="G1769" s="464" t="s">
        <v>1610</v>
      </c>
      <c r="H1769" s="524"/>
      <c r="I1769" s="359">
        <v>6</v>
      </c>
    </row>
    <row r="1770" spans="1:9" s="530" customFormat="1" ht="24" x14ac:dyDescent="0.2">
      <c r="A1770" s="522">
        <v>1764</v>
      </c>
      <c r="B1770" s="523" t="s">
        <v>8058</v>
      </c>
      <c r="C1770" s="460" t="s">
        <v>8059</v>
      </c>
      <c r="D1770" s="526" t="s">
        <v>7985</v>
      </c>
      <c r="E1770" s="527" t="s">
        <v>8057</v>
      </c>
      <c r="F1770" s="464" t="s">
        <v>2352</v>
      </c>
      <c r="G1770" s="464" t="s">
        <v>1610</v>
      </c>
      <c r="H1770" s="524"/>
      <c r="I1770" s="359">
        <v>13</v>
      </c>
    </row>
    <row r="1771" spans="1:9" s="530" customFormat="1" ht="24" x14ac:dyDescent="0.2">
      <c r="A1771" s="522">
        <v>1765</v>
      </c>
      <c r="B1771" s="523" t="s">
        <v>8060</v>
      </c>
      <c r="C1771" s="460" t="s">
        <v>8061</v>
      </c>
      <c r="D1771" s="526" t="s">
        <v>7985</v>
      </c>
      <c r="E1771" s="527" t="s">
        <v>8054</v>
      </c>
      <c r="F1771" s="464" t="s">
        <v>2352</v>
      </c>
      <c r="G1771" s="464" t="s">
        <v>1610</v>
      </c>
      <c r="H1771" s="524"/>
      <c r="I1771" s="359">
        <v>6</v>
      </c>
    </row>
    <row r="1772" spans="1:9" s="530" customFormat="1" ht="24" x14ac:dyDescent="0.2">
      <c r="A1772" s="522">
        <v>1766</v>
      </c>
      <c r="B1772" s="523" t="s">
        <v>8062</v>
      </c>
      <c r="C1772" s="460" t="s">
        <v>8063</v>
      </c>
      <c r="D1772" s="526" t="s">
        <v>7985</v>
      </c>
      <c r="E1772" s="527" t="s">
        <v>8054</v>
      </c>
      <c r="F1772" s="464" t="s">
        <v>2352</v>
      </c>
      <c r="G1772" s="464" t="s">
        <v>1610</v>
      </c>
      <c r="H1772" s="524"/>
      <c r="I1772" s="359">
        <v>2</v>
      </c>
    </row>
    <row r="1773" spans="1:9" s="530" customFormat="1" ht="36" x14ac:dyDescent="0.2">
      <c r="A1773" s="522">
        <v>1767</v>
      </c>
      <c r="B1773" s="523" t="s">
        <v>8064</v>
      </c>
      <c r="C1773" s="460" t="s">
        <v>8065</v>
      </c>
      <c r="D1773" s="526" t="s">
        <v>7985</v>
      </c>
      <c r="E1773" s="527" t="s">
        <v>8066</v>
      </c>
      <c r="F1773" s="464" t="s">
        <v>3559</v>
      </c>
      <c r="G1773" s="464" t="s">
        <v>1610</v>
      </c>
      <c r="H1773" s="524"/>
      <c r="I1773" s="359">
        <v>1</v>
      </c>
    </row>
    <row r="1774" spans="1:9" s="530" customFormat="1" ht="48" x14ac:dyDescent="0.2">
      <c r="A1774" s="522">
        <v>1768</v>
      </c>
      <c r="B1774" s="523" t="s">
        <v>8067</v>
      </c>
      <c r="C1774" s="460" t="s">
        <v>8068</v>
      </c>
      <c r="D1774" s="526" t="s">
        <v>7985</v>
      </c>
      <c r="E1774" s="527"/>
      <c r="F1774" s="464" t="s">
        <v>3559</v>
      </c>
      <c r="G1774" s="464" t="s">
        <v>1610</v>
      </c>
      <c r="H1774" s="524"/>
      <c r="I1774" s="359">
        <v>1</v>
      </c>
    </row>
    <row r="1775" spans="1:9" s="530" customFormat="1" ht="132" x14ac:dyDescent="0.2">
      <c r="A1775" s="522">
        <v>1769</v>
      </c>
      <c r="B1775" s="523" t="s">
        <v>8069</v>
      </c>
      <c r="C1775" s="460" t="s">
        <v>6844</v>
      </c>
      <c r="D1775" s="526" t="s">
        <v>7985</v>
      </c>
      <c r="E1775" s="527" t="s">
        <v>8070</v>
      </c>
      <c r="F1775" s="464"/>
      <c r="G1775" s="464" t="s">
        <v>1057</v>
      </c>
      <c r="H1775" s="524" t="s">
        <v>1456</v>
      </c>
      <c r="I1775" s="359">
        <v>1</v>
      </c>
    </row>
    <row r="1776" spans="1:9" s="530" customFormat="1" ht="132" x14ac:dyDescent="0.2">
      <c r="A1776" s="522">
        <v>1770</v>
      </c>
      <c r="B1776" s="523" t="s">
        <v>8071</v>
      </c>
      <c r="C1776" s="460" t="s">
        <v>6844</v>
      </c>
      <c r="D1776" s="526" t="s">
        <v>7985</v>
      </c>
      <c r="E1776" s="527" t="s">
        <v>8072</v>
      </c>
      <c r="F1776" s="464"/>
      <c r="G1776" s="464" t="s">
        <v>1057</v>
      </c>
      <c r="H1776" s="524" t="s">
        <v>1456</v>
      </c>
      <c r="I1776" s="359">
        <v>1</v>
      </c>
    </row>
    <row r="1777" spans="1:9" s="530" customFormat="1" ht="36" x14ac:dyDescent="0.2">
      <c r="A1777" s="522">
        <v>1771</v>
      </c>
      <c r="B1777" s="523" t="s">
        <v>8073</v>
      </c>
      <c r="C1777" s="460" t="s">
        <v>8074</v>
      </c>
      <c r="D1777" s="526" t="s">
        <v>8075</v>
      </c>
      <c r="E1777" s="527"/>
      <c r="F1777" s="464" t="s">
        <v>3559</v>
      </c>
      <c r="G1777" s="464" t="s">
        <v>1610</v>
      </c>
      <c r="H1777" s="524"/>
      <c r="I1777" s="359">
        <v>1</v>
      </c>
    </row>
    <row r="1778" spans="1:9" s="530" customFormat="1" ht="36" x14ac:dyDescent="0.2">
      <c r="A1778" s="522">
        <v>1772</v>
      </c>
      <c r="B1778" s="523" t="s">
        <v>8076</v>
      </c>
      <c r="C1778" s="460" t="s">
        <v>8077</v>
      </c>
      <c r="D1778" s="526" t="s">
        <v>8075</v>
      </c>
      <c r="E1778" s="527"/>
      <c r="F1778" s="464" t="s">
        <v>3559</v>
      </c>
      <c r="G1778" s="464" t="s">
        <v>1610</v>
      </c>
      <c r="H1778" s="524"/>
      <c r="I1778" s="359">
        <v>1</v>
      </c>
    </row>
    <row r="1779" spans="1:9" s="530" customFormat="1" ht="144" x14ac:dyDescent="0.2">
      <c r="A1779" s="522">
        <v>1773</v>
      </c>
      <c r="B1779" s="523" t="s">
        <v>8078</v>
      </c>
      <c r="C1779" s="460" t="s">
        <v>8079</v>
      </c>
      <c r="D1779" s="526" t="s">
        <v>8080</v>
      </c>
      <c r="E1779" s="527"/>
      <c r="F1779" s="464" t="s">
        <v>740</v>
      </c>
      <c r="G1779" s="464" t="s">
        <v>1610</v>
      </c>
      <c r="H1779" s="524"/>
      <c r="I1779" s="359">
        <v>1</v>
      </c>
    </row>
    <row r="1780" spans="1:9" s="530" customFormat="1" ht="36" x14ac:dyDescent="0.2">
      <c r="A1780" s="522">
        <v>1774</v>
      </c>
      <c r="B1780" s="523" t="s">
        <v>8081</v>
      </c>
      <c r="C1780" s="460" t="s">
        <v>8082</v>
      </c>
      <c r="D1780" s="526" t="s">
        <v>8080</v>
      </c>
      <c r="E1780" s="527"/>
      <c r="F1780" s="464" t="s">
        <v>740</v>
      </c>
      <c r="G1780" s="464" t="s">
        <v>1610</v>
      </c>
      <c r="H1780" s="524"/>
      <c r="I1780" s="359">
        <v>1</v>
      </c>
    </row>
    <row r="1781" spans="1:9" s="530" customFormat="1" ht="24" x14ac:dyDescent="0.2">
      <c r="A1781" s="522">
        <v>1775</v>
      </c>
      <c r="B1781" s="523" t="s">
        <v>8083</v>
      </c>
      <c r="C1781" s="460" t="s">
        <v>8084</v>
      </c>
      <c r="D1781" s="526" t="s">
        <v>8080</v>
      </c>
      <c r="E1781" s="527" t="s">
        <v>8085</v>
      </c>
      <c r="F1781" s="464" t="s">
        <v>740</v>
      </c>
      <c r="G1781" s="464" t="s">
        <v>1610</v>
      </c>
      <c r="H1781" s="524"/>
      <c r="I1781" s="359">
        <v>1</v>
      </c>
    </row>
    <row r="1782" spans="1:9" s="530" customFormat="1" ht="24" x14ac:dyDescent="0.2">
      <c r="A1782" s="522">
        <v>1776</v>
      </c>
      <c r="B1782" s="523" t="s">
        <v>8086</v>
      </c>
      <c r="C1782" s="460" t="s">
        <v>8087</v>
      </c>
      <c r="D1782" s="526" t="s">
        <v>8080</v>
      </c>
      <c r="E1782" s="527" t="s">
        <v>8088</v>
      </c>
      <c r="F1782" s="464" t="s">
        <v>740</v>
      </c>
      <c r="G1782" s="464" t="s">
        <v>1610</v>
      </c>
      <c r="H1782" s="524"/>
      <c r="I1782" s="359">
        <v>1</v>
      </c>
    </row>
    <row r="1783" spans="1:9" s="530" customFormat="1" ht="24" x14ac:dyDescent="0.2">
      <c r="A1783" s="522">
        <v>1777</v>
      </c>
      <c r="B1783" s="523" t="s">
        <v>8089</v>
      </c>
      <c r="C1783" s="460" t="s">
        <v>8090</v>
      </c>
      <c r="D1783" s="526" t="s">
        <v>8080</v>
      </c>
      <c r="E1783" s="527" t="s">
        <v>8091</v>
      </c>
      <c r="F1783" s="464" t="s">
        <v>740</v>
      </c>
      <c r="G1783" s="464" t="s">
        <v>1610</v>
      </c>
      <c r="H1783" s="524"/>
      <c r="I1783" s="359">
        <v>1</v>
      </c>
    </row>
    <row r="1784" spans="1:9" s="530" customFormat="1" ht="24" x14ac:dyDescent="0.2">
      <c r="A1784" s="522">
        <v>1778</v>
      </c>
      <c r="B1784" s="523" t="s">
        <v>8092</v>
      </c>
      <c r="C1784" s="460" t="s">
        <v>8093</v>
      </c>
      <c r="D1784" s="526" t="s">
        <v>8080</v>
      </c>
      <c r="E1784" s="527" t="s">
        <v>8091</v>
      </c>
      <c r="F1784" s="464" t="s">
        <v>740</v>
      </c>
      <c r="G1784" s="464" t="s">
        <v>1610</v>
      </c>
      <c r="H1784" s="524"/>
      <c r="I1784" s="359">
        <v>1</v>
      </c>
    </row>
    <row r="1785" spans="1:9" s="530" customFormat="1" ht="36" x14ac:dyDescent="0.2">
      <c r="A1785" s="522">
        <v>1779</v>
      </c>
      <c r="B1785" s="523" t="s">
        <v>8094</v>
      </c>
      <c r="C1785" s="460" t="s">
        <v>8095</v>
      </c>
      <c r="D1785" s="526" t="s">
        <v>8080</v>
      </c>
      <c r="E1785" s="527"/>
      <c r="F1785" s="464" t="s">
        <v>740</v>
      </c>
      <c r="G1785" s="464" t="s">
        <v>1610</v>
      </c>
      <c r="H1785" s="524"/>
      <c r="I1785" s="359">
        <v>1</v>
      </c>
    </row>
    <row r="1786" spans="1:9" s="530" customFormat="1" ht="60" x14ac:dyDescent="0.2">
      <c r="A1786" s="522">
        <v>1780</v>
      </c>
      <c r="B1786" s="523" t="s">
        <v>8096</v>
      </c>
      <c r="C1786" s="460" t="s">
        <v>8097</v>
      </c>
      <c r="D1786" s="526" t="s">
        <v>8080</v>
      </c>
      <c r="E1786" s="527"/>
      <c r="F1786" s="464" t="s">
        <v>740</v>
      </c>
      <c r="G1786" s="464" t="s">
        <v>1610</v>
      </c>
      <c r="H1786" s="524"/>
      <c r="I1786" s="359">
        <v>1</v>
      </c>
    </row>
    <row r="1787" spans="1:9" s="530" customFormat="1" ht="24" x14ac:dyDescent="0.2">
      <c r="A1787" s="522">
        <v>1781</v>
      </c>
      <c r="B1787" s="523" t="s">
        <v>8098</v>
      </c>
      <c r="C1787" s="460" t="s">
        <v>8099</v>
      </c>
      <c r="D1787" s="526" t="s">
        <v>8080</v>
      </c>
      <c r="E1787" s="527"/>
      <c r="F1787" s="464" t="s">
        <v>740</v>
      </c>
      <c r="G1787" s="464" t="s">
        <v>1610</v>
      </c>
      <c r="H1787" s="524"/>
      <c r="I1787" s="359">
        <v>1</v>
      </c>
    </row>
    <row r="1788" spans="1:9" s="530" customFormat="1" ht="48" x14ac:dyDescent="0.2">
      <c r="A1788" s="522">
        <v>1782</v>
      </c>
      <c r="B1788" s="523" t="s">
        <v>8100</v>
      </c>
      <c r="C1788" s="460" t="s">
        <v>4814</v>
      </c>
      <c r="D1788" s="526" t="s">
        <v>8101</v>
      </c>
      <c r="E1788" s="527" t="s">
        <v>8102</v>
      </c>
      <c r="F1788" s="464" t="s">
        <v>740</v>
      </c>
      <c r="G1788" s="464" t="s">
        <v>1610</v>
      </c>
      <c r="H1788" s="524"/>
      <c r="I1788" s="359">
        <v>1</v>
      </c>
    </row>
    <row r="1789" spans="1:9" s="530" customFormat="1" ht="24" x14ac:dyDescent="0.2">
      <c r="A1789" s="522">
        <v>1783</v>
      </c>
      <c r="B1789" s="523" t="s">
        <v>8103</v>
      </c>
      <c r="C1789" s="460" t="s">
        <v>8104</v>
      </c>
      <c r="D1789" s="526" t="s">
        <v>8105</v>
      </c>
      <c r="E1789" s="527" t="s">
        <v>8106</v>
      </c>
      <c r="F1789" s="464" t="s">
        <v>740</v>
      </c>
      <c r="G1789" s="464" t="s">
        <v>1610</v>
      </c>
      <c r="H1789" s="524"/>
      <c r="I1789" s="359">
        <v>2</v>
      </c>
    </row>
    <row r="1790" spans="1:9" s="530" customFormat="1" ht="24" x14ac:dyDescent="0.2">
      <c r="A1790" s="522">
        <v>1784</v>
      </c>
      <c r="B1790" s="523" t="s">
        <v>8107</v>
      </c>
      <c r="C1790" s="460" t="s">
        <v>8108</v>
      </c>
      <c r="D1790" s="526" t="s">
        <v>8109</v>
      </c>
      <c r="E1790" s="527"/>
      <c r="F1790" s="464" t="s">
        <v>2341</v>
      </c>
      <c r="G1790" s="464" t="s">
        <v>1610</v>
      </c>
      <c r="H1790" s="524"/>
      <c r="I1790" s="359">
        <v>1</v>
      </c>
    </row>
    <row r="1791" spans="1:9" s="530" customFormat="1" ht="48" x14ac:dyDescent="0.2">
      <c r="A1791" s="522">
        <v>1785</v>
      </c>
      <c r="B1791" s="523" t="s">
        <v>8110</v>
      </c>
      <c r="C1791" s="460" t="s">
        <v>5371</v>
      </c>
      <c r="D1791" s="526" t="s">
        <v>8111</v>
      </c>
      <c r="E1791" s="527"/>
      <c r="F1791" s="464" t="s">
        <v>4175</v>
      </c>
      <c r="G1791" s="464" t="s">
        <v>1610</v>
      </c>
      <c r="H1791" s="524"/>
      <c r="I1791" s="359">
        <v>1</v>
      </c>
    </row>
    <row r="1792" spans="1:9" s="530" customFormat="1" ht="72" x14ac:dyDescent="0.2">
      <c r="A1792" s="522">
        <v>1786</v>
      </c>
      <c r="B1792" s="523" t="s">
        <v>8112</v>
      </c>
      <c r="C1792" s="460" t="s">
        <v>8113</v>
      </c>
      <c r="D1792" s="526" t="s">
        <v>8114</v>
      </c>
      <c r="E1792" s="527" t="s">
        <v>6789</v>
      </c>
      <c r="F1792" s="464" t="s">
        <v>2321</v>
      </c>
      <c r="G1792" s="464" t="s">
        <v>1610</v>
      </c>
      <c r="H1792" s="524"/>
      <c r="I1792" s="359">
        <v>1</v>
      </c>
    </row>
    <row r="1793" spans="1:9" s="530" customFormat="1" ht="36" x14ac:dyDescent="0.2">
      <c r="A1793" s="522">
        <v>1787</v>
      </c>
      <c r="B1793" s="523" t="s">
        <v>8115</v>
      </c>
      <c r="C1793" s="460" t="s">
        <v>8116</v>
      </c>
      <c r="D1793" s="526" t="s">
        <v>8114</v>
      </c>
      <c r="E1793" s="527" t="s">
        <v>6860</v>
      </c>
      <c r="F1793" s="464" t="s">
        <v>2321</v>
      </c>
      <c r="G1793" s="464" t="s">
        <v>1610</v>
      </c>
      <c r="H1793" s="524"/>
      <c r="I1793" s="359">
        <v>1</v>
      </c>
    </row>
    <row r="1794" spans="1:9" s="530" customFormat="1" ht="84" x14ac:dyDescent="0.2">
      <c r="A1794" s="522">
        <v>1788</v>
      </c>
      <c r="B1794" s="523" t="s">
        <v>8117</v>
      </c>
      <c r="C1794" s="460" t="s">
        <v>8118</v>
      </c>
      <c r="D1794" s="526" t="s">
        <v>8114</v>
      </c>
      <c r="E1794" s="527" t="s">
        <v>8119</v>
      </c>
      <c r="F1794" s="464" t="s">
        <v>2321</v>
      </c>
      <c r="G1794" s="464" t="s">
        <v>1610</v>
      </c>
      <c r="H1794" s="524"/>
      <c r="I1794" s="359">
        <v>1</v>
      </c>
    </row>
    <row r="1795" spans="1:9" s="530" customFormat="1" ht="72" x14ac:dyDescent="0.2">
      <c r="A1795" s="522">
        <v>1789</v>
      </c>
      <c r="B1795" s="523" t="s">
        <v>8120</v>
      </c>
      <c r="C1795" s="460" t="s">
        <v>8121</v>
      </c>
      <c r="D1795" s="526" t="s">
        <v>8114</v>
      </c>
      <c r="E1795" s="527" t="s">
        <v>8122</v>
      </c>
      <c r="F1795" s="464" t="s">
        <v>2321</v>
      </c>
      <c r="G1795" s="464" t="s">
        <v>1610</v>
      </c>
      <c r="H1795" s="524"/>
      <c r="I1795" s="359">
        <v>15</v>
      </c>
    </row>
    <row r="1796" spans="1:9" s="530" customFormat="1" ht="36" x14ac:dyDescent="0.2">
      <c r="A1796" s="522">
        <v>1790</v>
      </c>
      <c r="B1796" s="523" t="s">
        <v>8123</v>
      </c>
      <c r="C1796" s="460" t="s">
        <v>8124</v>
      </c>
      <c r="D1796" s="526" t="s">
        <v>8125</v>
      </c>
      <c r="E1796" s="527" t="s">
        <v>8126</v>
      </c>
      <c r="F1796" s="464" t="s">
        <v>962</v>
      </c>
      <c r="G1796" s="464" t="s">
        <v>797</v>
      </c>
      <c r="H1796" s="568"/>
      <c r="I1796" s="359">
        <v>1</v>
      </c>
    </row>
    <row r="1797" spans="1:9" s="530" customFormat="1" ht="36" x14ac:dyDescent="0.2">
      <c r="A1797" s="522">
        <v>1791</v>
      </c>
      <c r="B1797" s="523" t="s">
        <v>8127</v>
      </c>
      <c r="C1797" s="460" t="s">
        <v>8128</v>
      </c>
      <c r="D1797" s="526" t="s">
        <v>268</v>
      </c>
      <c r="E1797" s="527" t="s">
        <v>8129</v>
      </c>
      <c r="F1797" s="464" t="s">
        <v>962</v>
      </c>
      <c r="G1797" s="464" t="s">
        <v>797</v>
      </c>
      <c r="H1797" s="568"/>
      <c r="I1797" s="359">
        <v>1</v>
      </c>
    </row>
    <row r="1798" spans="1:9" s="530" customFormat="1" ht="24" x14ac:dyDescent="0.2">
      <c r="A1798" s="522">
        <v>1792</v>
      </c>
      <c r="B1798" s="523" t="s">
        <v>8130</v>
      </c>
      <c r="C1798" s="460" t="s">
        <v>8131</v>
      </c>
      <c r="D1798" s="526" t="s">
        <v>8132</v>
      </c>
      <c r="E1798" s="527" t="s">
        <v>8133</v>
      </c>
      <c r="F1798" s="464" t="s">
        <v>962</v>
      </c>
      <c r="G1798" s="464" t="s">
        <v>797</v>
      </c>
      <c r="H1798" s="568"/>
      <c r="I1798" s="359">
        <v>1</v>
      </c>
    </row>
    <row r="1799" spans="1:9" s="530" customFormat="1" ht="24" x14ac:dyDescent="0.2">
      <c r="A1799" s="522">
        <v>1793</v>
      </c>
      <c r="B1799" s="523" t="s">
        <v>8134</v>
      </c>
      <c r="C1799" s="460" t="s">
        <v>8135</v>
      </c>
      <c r="D1799" s="526" t="s">
        <v>3544</v>
      </c>
      <c r="E1799" s="527" t="s">
        <v>8136</v>
      </c>
      <c r="F1799" s="464" t="s">
        <v>962</v>
      </c>
      <c r="G1799" s="464" t="s">
        <v>797</v>
      </c>
      <c r="H1799" s="568"/>
      <c r="I1799" s="359">
        <v>1</v>
      </c>
    </row>
    <row r="1800" spans="1:9" s="530" customFormat="1" ht="36" x14ac:dyDescent="0.2">
      <c r="A1800" s="522">
        <v>1794</v>
      </c>
      <c r="B1800" s="523" t="s">
        <v>8137</v>
      </c>
      <c r="C1800" s="460" t="s">
        <v>8138</v>
      </c>
      <c r="D1800" s="526" t="s">
        <v>3544</v>
      </c>
      <c r="E1800" s="527" t="s">
        <v>8139</v>
      </c>
      <c r="F1800" s="464" t="s">
        <v>962</v>
      </c>
      <c r="G1800" s="464" t="s">
        <v>797</v>
      </c>
      <c r="H1800" s="568"/>
      <c r="I1800" s="359">
        <v>1</v>
      </c>
    </row>
    <row r="1801" spans="1:9" s="530" customFormat="1" ht="36" x14ac:dyDescent="0.2">
      <c r="A1801" s="522">
        <v>1795</v>
      </c>
      <c r="B1801" s="523" t="s">
        <v>8140</v>
      </c>
      <c r="C1801" s="460" t="s">
        <v>8141</v>
      </c>
      <c r="D1801" s="526" t="s">
        <v>3544</v>
      </c>
      <c r="E1801" s="527" t="s">
        <v>8142</v>
      </c>
      <c r="F1801" s="464" t="s">
        <v>962</v>
      </c>
      <c r="G1801" s="464" t="s">
        <v>797</v>
      </c>
      <c r="H1801" s="568"/>
      <c r="I1801" s="359">
        <v>1</v>
      </c>
    </row>
    <row r="1802" spans="1:9" s="530" customFormat="1" ht="36" x14ac:dyDescent="0.2">
      <c r="A1802" s="522">
        <v>1796</v>
      </c>
      <c r="B1802" s="523" t="s">
        <v>8143</v>
      </c>
      <c r="C1802" s="460" t="s">
        <v>8144</v>
      </c>
      <c r="D1802" s="526" t="s">
        <v>3398</v>
      </c>
      <c r="E1802" s="527" t="s">
        <v>8145</v>
      </c>
      <c r="F1802" s="464" t="s">
        <v>962</v>
      </c>
      <c r="G1802" s="464" t="s">
        <v>797</v>
      </c>
      <c r="H1802" s="568"/>
      <c r="I1802" s="359">
        <v>1</v>
      </c>
    </row>
    <row r="1803" spans="1:9" s="530" customFormat="1" ht="36" x14ac:dyDescent="0.2">
      <c r="A1803" s="522">
        <v>1797</v>
      </c>
      <c r="B1803" s="523" t="s">
        <v>8146</v>
      </c>
      <c r="C1803" s="460" t="s">
        <v>8147</v>
      </c>
      <c r="D1803" s="526" t="s">
        <v>3398</v>
      </c>
      <c r="E1803" s="527" t="s">
        <v>8148</v>
      </c>
      <c r="F1803" s="464" t="s">
        <v>962</v>
      </c>
      <c r="G1803" s="464" t="s">
        <v>797</v>
      </c>
      <c r="H1803" s="568"/>
      <c r="I1803" s="359">
        <v>1</v>
      </c>
    </row>
    <row r="1804" spans="1:9" s="530" customFormat="1" ht="36" x14ac:dyDescent="0.2">
      <c r="A1804" s="522">
        <v>1798</v>
      </c>
      <c r="B1804" s="523" t="s">
        <v>8149</v>
      </c>
      <c r="C1804" s="460" t="s">
        <v>8150</v>
      </c>
      <c r="D1804" s="526" t="s">
        <v>3398</v>
      </c>
      <c r="E1804" s="527" t="s">
        <v>8151</v>
      </c>
      <c r="F1804" s="464" t="s">
        <v>962</v>
      </c>
      <c r="G1804" s="464" t="s">
        <v>797</v>
      </c>
      <c r="H1804" s="568"/>
      <c r="I1804" s="359">
        <v>1</v>
      </c>
    </row>
    <row r="1805" spans="1:9" s="530" customFormat="1" ht="36" x14ac:dyDescent="0.2">
      <c r="A1805" s="522">
        <v>1799</v>
      </c>
      <c r="B1805" s="523" t="s">
        <v>8152</v>
      </c>
      <c r="C1805" s="460" t="s">
        <v>8153</v>
      </c>
      <c r="D1805" s="526" t="s">
        <v>3544</v>
      </c>
      <c r="E1805" s="527" t="s">
        <v>8154</v>
      </c>
      <c r="F1805" s="464" t="s">
        <v>962</v>
      </c>
      <c r="G1805" s="464" t="s">
        <v>797</v>
      </c>
      <c r="H1805" s="568"/>
      <c r="I1805" s="359">
        <v>1</v>
      </c>
    </row>
    <row r="1806" spans="1:9" s="530" customFormat="1" ht="36" x14ac:dyDescent="0.2">
      <c r="A1806" s="522">
        <v>1800</v>
      </c>
      <c r="B1806" s="523" t="s">
        <v>8155</v>
      </c>
      <c r="C1806" s="460" t="s">
        <v>8156</v>
      </c>
      <c r="D1806" s="526" t="s">
        <v>3544</v>
      </c>
      <c r="E1806" s="527" t="s">
        <v>8157</v>
      </c>
      <c r="F1806" s="464" t="s">
        <v>962</v>
      </c>
      <c r="G1806" s="464" t="s">
        <v>797</v>
      </c>
      <c r="H1806" s="568"/>
      <c r="I1806" s="359">
        <v>1</v>
      </c>
    </row>
    <row r="1807" spans="1:9" s="530" customFormat="1" ht="36" x14ac:dyDescent="0.2">
      <c r="A1807" s="522">
        <v>1801</v>
      </c>
      <c r="B1807" s="523" t="s">
        <v>8158</v>
      </c>
      <c r="C1807" s="460" t="s">
        <v>8159</v>
      </c>
      <c r="D1807" s="526" t="s">
        <v>8160</v>
      </c>
      <c r="E1807" s="527" t="s">
        <v>8161</v>
      </c>
      <c r="F1807" s="464" t="s">
        <v>962</v>
      </c>
      <c r="G1807" s="464" t="s">
        <v>797</v>
      </c>
      <c r="H1807" s="568"/>
      <c r="I1807" s="359">
        <v>1</v>
      </c>
    </row>
    <row r="1808" spans="1:9" s="530" customFormat="1" ht="36" x14ac:dyDescent="0.2">
      <c r="A1808" s="522">
        <v>1802</v>
      </c>
      <c r="B1808" s="523" t="s">
        <v>8162</v>
      </c>
      <c r="C1808" s="460" t="s">
        <v>8163</v>
      </c>
      <c r="D1808" s="526" t="s">
        <v>8160</v>
      </c>
      <c r="E1808" s="527" t="s">
        <v>8164</v>
      </c>
      <c r="F1808" s="464" t="s">
        <v>962</v>
      </c>
      <c r="G1808" s="464" t="s">
        <v>797</v>
      </c>
      <c r="H1808" s="568"/>
      <c r="I1808" s="359">
        <v>1</v>
      </c>
    </row>
    <row r="1809" spans="1:9" s="530" customFormat="1" ht="24" x14ac:dyDescent="0.2">
      <c r="A1809" s="522">
        <v>1803</v>
      </c>
      <c r="B1809" s="523" t="s">
        <v>8165</v>
      </c>
      <c r="C1809" s="460" t="s">
        <v>8166</v>
      </c>
      <c r="D1809" s="526" t="s">
        <v>3544</v>
      </c>
      <c r="E1809" s="527" t="s">
        <v>8167</v>
      </c>
      <c r="F1809" s="464" t="s">
        <v>962</v>
      </c>
      <c r="G1809" s="464" t="s">
        <v>797</v>
      </c>
      <c r="H1809" s="568"/>
      <c r="I1809" s="359">
        <v>1</v>
      </c>
    </row>
    <row r="1810" spans="1:9" s="530" customFormat="1" ht="36" x14ac:dyDescent="0.2">
      <c r="A1810" s="522">
        <v>1804</v>
      </c>
      <c r="B1810" s="523" t="s">
        <v>8168</v>
      </c>
      <c r="C1810" s="460" t="s">
        <v>8169</v>
      </c>
      <c r="D1810" s="526" t="s">
        <v>3544</v>
      </c>
      <c r="E1810" s="527" t="s">
        <v>8170</v>
      </c>
      <c r="F1810" s="464" t="s">
        <v>962</v>
      </c>
      <c r="G1810" s="464" t="s">
        <v>797</v>
      </c>
      <c r="H1810" s="568"/>
      <c r="I1810" s="359">
        <v>1</v>
      </c>
    </row>
    <row r="1811" spans="1:9" s="530" customFormat="1" ht="36" x14ac:dyDescent="0.2">
      <c r="A1811" s="522">
        <v>1805</v>
      </c>
      <c r="B1811" s="523" t="s">
        <v>8171</v>
      </c>
      <c r="C1811" s="460" t="s">
        <v>8172</v>
      </c>
      <c r="D1811" s="526" t="s">
        <v>3544</v>
      </c>
      <c r="E1811" s="527" t="s">
        <v>8173</v>
      </c>
      <c r="F1811" s="464" t="s">
        <v>962</v>
      </c>
      <c r="G1811" s="464" t="s">
        <v>797</v>
      </c>
      <c r="H1811" s="568"/>
      <c r="I1811" s="359">
        <v>1</v>
      </c>
    </row>
    <row r="1812" spans="1:9" s="530" customFormat="1" ht="24" x14ac:dyDescent="0.2">
      <c r="A1812" s="522">
        <v>1806</v>
      </c>
      <c r="B1812" s="523" t="s">
        <v>8174</v>
      </c>
      <c r="C1812" s="460" t="s">
        <v>8175</v>
      </c>
      <c r="D1812" s="526" t="s">
        <v>3544</v>
      </c>
      <c r="E1812" s="527" t="s">
        <v>8176</v>
      </c>
      <c r="F1812" s="464" t="s">
        <v>962</v>
      </c>
      <c r="G1812" s="464" t="s">
        <v>797</v>
      </c>
      <c r="H1812" s="568"/>
      <c r="I1812" s="359">
        <v>1</v>
      </c>
    </row>
    <row r="1813" spans="1:9" s="530" customFormat="1" ht="24" x14ac:dyDescent="0.2">
      <c r="A1813" s="522">
        <v>1807</v>
      </c>
      <c r="B1813" s="523" t="s">
        <v>8177</v>
      </c>
      <c r="C1813" s="460" t="s">
        <v>8178</v>
      </c>
      <c r="D1813" s="526" t="s">
        <v>3544</v>
      </c>
      <c r="E1813" s="527" t="s">
        <v>8179</v>
      </c>
      <c r="F1813" s="464" t="s">
        <v>962</v>
      </c>
      <c r="G1813" s="464" t="s">
        <v>797</v>
      </c>
      <c r="H1813" s="568"/>
      <c r="I1813" s="359">
        <v>1</v>
      </c>
    </row>
    <row r="1814" spans="1:9" s="530" customFormat="1" ht="24" x14ac:dyDescent="0.2">
      <c r="A1814" s="522">
        <v>1808</v>
      </c>
      <c r="B1814" s="523" t="s">
        <v>8180</v>
      </c>
      <c r="C1814" s="460" t="s">
        <v>8181</v>
      </c>
      <c r="D1814" s="526" t="s">
        <v>3544</v>
      </c>
      <c r="E1814" s="527" t="s">
        <v>8182</v>
      </c>
      <c r="F1814" s="464" t="s">
        <v>962</v>
      </c>
      <c r="G1814" s="464" t="s">
        <v>797</v>
      </c>
      <c r="H1814" s="568"/>
      <c r="I1814" s="359">
        <v>1</v>
      </c>
    </row>
    <row r="1815" spans="1:9" s="530" customFormat="1" ht="24" x14ac:dyDescent="0.2">
      <c r="A1815" s="522">
        <v>1809</v>
      </c>
      <c r="B1815" s="523" t="s">
        <v>8183</v>
      </c>
      <c r="C1815" s="460" t="s">
        <v>8184</v>
      </c>
      <c r="D1815" s="526" t="s">
        <v>3544</v>
      </c>
      <c r="E1815" s="527" t="s">
        <v>8185</v>
      </c>
      <c r="F1815" s="464" t="s">
        <v>962</v>
      </c>
      <c r="G1815" s="464" t="s">
        <v>797</v>
      </c>
      <c r="H1815" s="568"/>
      <c r="I1815" s="359">
        <v>1</v>
      </c>
    </row>
    <row r="1816" spans="1:9" s="530" customFormat="1" ht="36" x14ac:dyDescent="0.2">
      <c r="A1816" s="522">
        <v>1810</v>
      </c>
      <c r="B1816" s="523" t="s">
        <v>8186</v>
      </c>
      <c r="C1816" s="460" t="s">
        <v>8187</v>
      </c>
      <c r="D1816" s="526" t="s">
        <v>3544</v>
      </c>
      <c r="E1816" s="530" t="s">
        <v>8188</v>
      </c>
      <c r="F1816" s="464" t="s">
        <v>962</v>
      </c>
      <c r="G1816" s="464" t="s">
        <v>797</v>
      </c>
      <c r="H1816" s="568"/>
      <c r="I1816" s="359">
        <v>1</v>
      </c>
    </row>
    <row r="1817" spans="1:9" s="530" customFormat="1" ht="36" x14ac:dyDescent="0.2">
      <c r="A1817" s="522">
        <v>1811</v>
      </c>
      <c r="B1817" s="523" t="s">
        <v>8189</v>
      </c>
      <c r="C1817" s="460" t="s">
        <v>8190</v>
      </c>
      <c r="D1817" s="526" t="s">
        <v>3544</v>
      </c>
      <c r="E1817" s="527" t="s">
        <v>8191</v>
      </c>
      <c r="F1817" s="464" t="s">
        <v>962</v>
      </c>
      <c r="G1817" s="464" t="s">
        <v>797</v>
      </c>
      <c r="H1817" s="568"/>
      <c r="I1817" s="359">
        <v>1</v>
      </c>
    </row>
    <row r="1818" spans="1:9" s="530" customFormat="1" ht="24" x14ac:dyDescent="0.2">
      <c r="A1818" s="522">
        <v>1812</v>
      </c>
      <c r="B1818" s="523" t="s">
        <v>8192</v>
      </c>
      <c r="C1818" s="460" t="s">
        <v>8193</v>
      </c>
      <c r="D1818" s="526" t="s">
        <v>7985</v>
      </c>
      <c r="E1818" s="527" t="s">
        <v>8194</v>
      </c>
      <c r="F1818" s="464" t="s">
        <v>962</v>
      </c>
      <c r="G1818" s="464" t="s">
        <v>797</v>
      </c>
      <c r="H1818" s="568"/>
      <c r="I1818" s="359">
        <v>1</v>
      </c>
    </row>
    <row r="1819" spans="1:9" s="530" customFormat="1" ht="36" x14ac:dyDescent="0.2">
      <c r="A1819" s="522">
        <v>1813</v>
      </c>
      <c r="B1819" s="523" t="s">
        <v>8195</v>
      </c>
      <c r="C1819" s="460" t="s">
        <v>8196</v>
      </c>
      <c r="D1819" s="526" t="s">
        <v>7985</v>
      </c>
      <c r="E1819" s="527" t="s">
        <v>8197</v>
      </c>
      <c r="F1819" s="464" t="s">
        <v>962</v>
      </c>
      <c r="G1819" s="464" t="s">
        <v>797</v>
      </c>
      <c r="H1819" s="568"/>
      <c r="I1819" s="359">
        <v>1</v>
      </c>
    </row>
    <row r="1820" spans="1:9" s="530" customFormat="1" ht="36" x14ac:dyDescent="0.2">
      <c r="A1820" s="522">
        <v>1814</v>
      </c>
      <c r="B1820" s="523" t="s">
        <v>8198</v>
      </c>
      <c r="C1820" s="460" t="s">
        <v>8199</v>
      </c>
      <c r="D1820" s="526" t="s">
        <v>7617</v>
      </c>
      <c r="E1820" s="527" t="s">
        <v>8200</v>
      </c>
      <c r="F1820" s="464" t="s">
        <v>962</v>
      </c>
      <c r="G1820" s="464" t="s">
        <v>797</v>
      </c>
      <c r="H1820" s="568"/>
      <c r="I1820" s="359">
        <v>1</v>
      </c>
    </row>
    <row r="1821" spans="1:9" s="530" customFormat="1" ht="24" x14ac:dyDescent="0.2">
      <c r="A1821" s="522">
        <v>1815</v>
      </c>
      <c r="B1821" s="523" t="s">
        <v>8201</v>
      </c>
      <c r="C1821" s="460" t="s">
        <v>8202</v>
      </c>
      <c r="D1821" s="526" t="s">
        <v>7617</v>
      </c>
      <c r="E1821" s="527" t="s">
        <v>8203</v>
      </c>
      <c r="F1821" s="464" t="s">
        <v>962</v>
      </c>
      <c r="G1821" s="464" t="s">
        <v>797</v>
      </c>
      <c r="H1821" s="568"/>
      <c r="I1821" s="359">
        <v>1</v>
      </c>
    </row>
    <row r="1822" spans="1:9" s="530" customFormat="1" ht="60" x14ac:dyDescent="0.2">
      <c r="A1822" s="522">
        <v>1816</v>
      </c>
      <c r="B1822" s="523" t="s">
        <v>8204</v>
      </c>
      <c r="C1822" s="460" t="s">
        <v>8205</v>
      </c>
      <c r="D1822" s="526" t="s">
        <v>7985</v>
      </c>
      <c r="E1822" s="527" t="s">
        <v>8206</v>
      </c>
      <c r="F1822" s="464" t="s">
        <v>3688</v>
      </c>
      <c r="G1822" s="464" t="s">
        <v>1610</v>
      </c>
      <c r="H1822" s="524"/>
      <c r="I1822" s="359">
        <v>1</v>
      </c>
    </row>
    <row r="1823" spans="1:9" s="530" customFormat="1" ht="24" x14ac:dyDescent="0.2">
      <c r="A1823" s="522">
        <v>1817</v>
      </c>
      <c r="B1823" s="523" t="s">
        <v>8207</v>
      </c>
      <c r="C1823" s="460" t="s">
        <v>4871</v>
      </c>
      <c r="D1823" s="526" t="s">
        <v>7985</v>
      </c>
      <c r="E1823" s="527" t="s">
        <v>8208</v>
      </c>
      <c r="F1823" s="464" t="s">
        <v>1361</v>
      </c>
      <c r="G1823" s="464" t="s">
        <v>1610</v>
      </c>
      <c r="H1823" s="524"/>
      <c r="I1823" s="359">
        <v>1</v>
      </c>
    </row>
    <row r="1824" spans="1:9" s="530" customFormat="1" ht="48" x14ac:dyDescent="0.2">
      <c r="A1824" s="522">
        <v>1818</v>
      </c>
      <c r="B1824" s="523" t="s">
        <v>8209</v>
      </c>
      <c r="C1824" s="460" t="s">
        <v>8035</v>
      </c>
      <c r="D1824" s="526" t="s">
        <v>7985</v>
      </c>
      <c r="E1824" s="527" t="s">
        <v>8210</v>
      </c>
      <c r="F1824" s="464" t="s">
        <v>962</v>
      </c>
      <c r="G1824" s="464" t="s">
        <v>797</v>
      </c>
      <c r="H1824" s="568"/>
      <c r="I1824" s="359">
        <v>1</v>
      </c>
    </row>
    <row r="1825" spans="1:9" s="530" customFormat="1" ht="24" x14ac:dyDescent="0.2">
      <c r="A1825" s="522">
        <v>1819</v>
      </c>
      <c r="B1825" s="523" t="s">
        <v>8211</v>
      </c>
      <c r="C1825" s="460" t="s">
        <v>8212</v>
      </c>
      <c r="D1825" s="526" t="s">
        <v>7985</v>
      </c>
      <c r="E1825" s="527" t="s">
        <v>8213</v>
      </c>
      <c r="F1825" s="464" t="s">
        <v>962</v>
      </c>
      <c r="G1825" s="464" t="s">
        <v>797</v>
      </c>
      <c r="H1825" s="568"/>
      <c r="I1825" s="359">
        <v>1</v>
      </c>
    </row>
    <row r="1826" spans="1:9" s="530" customFormat="1" ht="24" x14ac:dyDescent="0.2">
      <c r="A1826" s="522">
        <v>1820</v>
      </c>
      <c r="B1826" s="523" t="s">
        <v>8214</v>
      </c>
      <c r="C1826" s="460" t="s">
        <v>8215</v>
      </c>
      <c r="D1826" s="526" t="s">
        <v>7985</v>
      </c>
      <c r="E1826" s="527" t="s">
        <v>8216</v>
      </c>
      <c r="F1826" s="464" t="s">
        <v>1361</v>
      </c>
      <c r="G1826" s="464" t="s">
        <v>1610</v>
      </c>
      <c r="H1826" s="524"/>
      <c r="I1826" s="359">
        <v>1</v>
      </c>
    </row>
    <row r="1827" spans="1:9" s="530" customFormat="1" ht="24" x14ac:dyDescent="0.2">
      <c r="A1827" s="522">
        <v>1821</v>
      </c>
      <c r="B1827" s="523" t="s">
        <v>8217</v>
      </c>
      <c r="C1827" s="460" t="s">
        <v>8218</v>
      </c>
      <c r="D1827" s="526" t="s">
        <v>7985</v>
      </c>
      <c r="E1827" s="527" t="s">
        <v>8219</v>
      </c>
      <c r="F1827" s="464" t="s">
        <v>2346</v>
      </c>
      <c r="G1827" s="464" t="s">
        <v>1610</v>
      </c>
      <c r="H1827" s="524"/>
      <c r="I1827" s="359">
        <v>2</v>
      </c>
    </row>
    <row r="1828" spans="1:9" s="530" customFormat="1" ht="36" x14ac:dyDescent="0.2">
      <c r="A1828" s="522">
        <v>1822</v>
      </c>
      <c r="B1828" s="523" t="s">
        <v>8220</v>
      </c>
      <c r="C1828" s="460" t="s">
        <v>8221</v>
      </c>
      <c r="D1828" s="526" t="s">
        <v>7985</v>
      </c>
      <c r="E1828" s="527" t="s">
        <v>8222</v>
      </c>
      <c r="F1828" s="464" t="s">
        <v>2347</v>
      </c>
      <c r="G1828" s="464" t="s">
        <v>1610</v>
      </c>
      <c r="H1828" s="524"/>
      <c r="I1828" s="359">
        <v>1</v>
      </c>
    </row>
    <row r="1829" spans="1:9" s="530" customFormat="1" ht="24" x14ac:dyDescent="0.2">
      <c r="A1829" s="522">
        <v>1823</v>
      </c>
      <c r="B1829" s="523" t="s">
        <v>8223</v>
      </c>
      <c r="C1829" s="460" t="s">
        <v>8224</v>
      </c>
      <c r="D1829" s="526" t="s">
        <v>7985</v>
      </c>
      <c r="E1829" s="527" t="s">
        <v>8225</v>
      </c>
      <c r="F1829" s="464" t="s">
        <v>1433</v>
      </c>
      <c r="G1829" s="464" t="s">
        <v>1610</v>
      </c>
      <c r="H1829" s="524"/>
      <c r="I1829" s="359">
        <v>1</v>
      </c>
    </row>
    <row r="1830" spans="1:9" s="530" customFormat="1" ht="24" x14ac:dyDescent="0.2">
      <c r="A1830" s="522">
        <v>1824</v>
      </c>
      <c r="B1830" s="523" t="s">
        <v>8226</v>
      </c>
      <c r="C1830" s="460" t="s">
        <v>8227</v>
      </c>
      <c r="D1830" s="526" t="s">
        <v>7985</v>
      </c>
      <c r="E1830" s="527"/>
      <c r="F1830" s="528" t="s">
        <v>2352</v>
      </c>
      <c r="G1830" s="464" t="s">
        <v>1610</v>
      </c>
      <c r="H1830" s="524"/>
      <c r="I1830" s="359">
        <f>2-1</f>
        <v>1</v>
      </c>
    </row>
    <row r="1831" spans="1:9" s="530" customFormat="1" ht="24" x14ac:dyDescent="0.2">
      <c r="A1831" s="522">
        <v>1825</v>
      </c>
      <c r="B1831" s="523" t="s">
        <v>8226</v>
      </c>
      <c r="C1831" s="460" t="s">
        <v>8227</v>
      </c>
      <c r="D1831" s="526" t="s">
        <v>7985</v>
      </c>
      <c r="E1831" s="527" t="s">
        <v>8228</v>
      </c>
      <c r="F1831" s="464" t="s">
        <v>2321</v>
      </c>
      <c r="G1831" s="464" t="s">
        <v>1610</v>
      </c>
      <c r="H1831" s="524"/>
      <c r="I1831" s="359">
        <v>1</v>
      </c>
    </row>
    <row r="1832" spans="1:9" s="530" customFormat="1" ht="24" x14ac:dyDescent="0.2">
      <c r="A1832" s="522">
        <v>1826</v>
      </c>
      <c r="B1832" s="523" t="s">
        <v>8229</v>
      </c>
      <c r="C1832" s="460" t="s">
        <v>8230</v>
      </c>
      <c r="D1832" s="526" t="s">
        <v>7985</v>
      </c>
      <c r="E1832" s="527"/>
      <c r="F1832" s="528" t="s">
        <v>2352</v>
      </c>
      <c r="G1832" s="464" t="s">
        <v>1610</v>
      </c>
      <c r="H1832" s="524"/>
      <c r="I1832" s="359">
        <f>2-1</f>
        <v>1</v>
      </c>
    </row>
    <row r="1833" spans="1:9" s="530" customFormat="1" ht="24" x14ac:dyDescent="0.2">
      <c r="A1833" s="522">
        <v>1827</v>
      </c>
      <c r="B1833" s="523" t="s">
        <v>8229</v>
      </c>
      <c r="C1833" s="460" t="s">
        <v>8230</v>
      </c>
      <c r="D1833" s="526" t="s">
        <v>7985</v>
      </c>
      <c r="E1833" s="527"/>
      <c r="F1833" s="464" t="s">
        <v>2321</v>
      </c>
      <c r="G1833" s="464" t="s">
        <v>1610</v>
      </c>
      <c r="H1833" s="524"/>
      <c r="I1833" s="359">
        <v>1</v>
      </c>
    </row>
    <row r="1834" spans="1:9" s="530" customFormat="1" ht="48" x14ac:dyDescent="0.2">
      <c r="A1834" s="522">
        <v>1828</v>
      </c>
      <c r="B1834" s="523" t="s">
        <v>8231</v>
      </c>
      <c r="C1834" s="460" t="s">
        <v>8232</v>
      </c>
      <c r="D1834" s="526" t="s">
        <v>7985</v>
      </c>
      <c r="E1834" s="527"/>
      <c r="F1834" s="528" t="s">
        <v>2352</v>
      </c>
      <c r="G1834" s="464" t="s">
        <v>1610</v>
      </c>
      <c r="H1834" s="524"/>
      <c r="I1834" s="359">
        <f>2-1</f>
        <v>1</v>
      </c>
    </row>
    <row r="1835" spans="1:9" s="530" customFormat="1" ht="48" x14ac:dyDescent="0.2">
      <c r="A1835" s="522">
        <v>1829</v>
      </c>
      <c r="B1835" s="523" t="s">
        <v>8231</v>
      </c>
      <c r="C1835" s="460" t="s">
        <v>8232</v>
      </c>
      <c r="D1835" s="526" t="s">
        <v>7985</v>
      </c>
      <c r="E1835" s="527" t="s">
        <v>8233</v>
      </c>
      <c r="F1835" s="464" t="s">
        <v>2321</v>
      </c>
      <c r="G1835" s="464" t="s">
        <v>1610</v>
      </c>
      <c r="I1835" s="359">
        <v>1</v>
      </c>
    </row>
    <row r="1836" spans="1:9" s="530" customFormat="1" ht="36" x14ac:dyDescent="0.2">
      <c r="A1836" s="522">
        <v>1830</v>
      </c>
      <c r="B1836" s="523" t="s">
        <v>8234</v>
      </c>
      <c r="C1836" s="460" t="s">
        <v>8235</v>
      </c>
      <c r="D1836" s="526" t="s">
        <v>7985</v>
      </c>
      <c r="E1836" s="527"/>
      <c r="F1836" s="528" t="s">
        <v>2352</v>
      </c>
      <c r="G1836" s="464" t="s">
        <v>1610</v>
      </c>
      <c r="H1836" s="524"/>
      <c r="I1836" s="359">
        <f>2-1</f>
        <v>1</v>
      </c>
    </row>
    <row r="1837" spans="1:9" s="530" customFormat="1" ht="36" x14ac:dyDescent="0.2">
      <c r="A1837" s="522">
        <v>1831</v>
      </c>
      <c r="B1837" s="523" t="s">
        <v>8234</v>
      </c>
      <c r="C1837" s="460" t="s">
        <v>8235</v>
      </c>
      <c r="D1837" s="526" t="s">
        <v>7985</v>
      </c>
      <c r="E1837" s="527" t="s">
        <v>8236</v>
      </c>
      <c r="F1837" s="464" t="s">
        <v>2321</v>
      </c>
      <c r="G1837" s="464" t="s">
        <v>1610</v>
      </c>
      <c r="H1837" s="524"/>
      <c r="I1837" s="359">
        <v>1</v>
      </c>
    </row>
    <row r="1838" spans="1:9" s="530" customFormat="1" ht="24" x14ac:dyDescent="0.2">
      <c r="A1838" s="522">
        <v>1832</v>
      </c>
      <c r="B1838" s="523" t="s">
        <v>8237</v>
      </c>
      <c r="C1838" s="460" t="s">
        <v>8238</v>
      </c>
      <c r="D1838" s="526" t="s">
        <v>7985</v>
      </c>
      <c r="E1838" s="527" t="s">
        <v>8239</v>
      </c>
      <c r="F1838" s="464" t="s">
        <v>2347</v>
      </c>
      <c r="G1838" s="464" t="s">
        <v>1610</v>
      </c>
      <c r="H1838" s="524"/>
      <c r="I1838" s="359">
        <v>15</v>
      </c>
    </row>
    <row r="1839" spans="1:9" s="530" customFormat="1" ht="24" x14ac:dyDescent="0.2">
      <c r="A1839" s="522">
        <v>1833</v>
      </c>
      <c r="B1839" s="523" t="s">
        <v>8240</v>
      </c>
      <c r="C1839" s="460" t="s">
        <v>8241</v>
      </c>
      <c r="D1839" s="526" t="s">
        <v>7985</v>
      </c>
      <c r="E1839" s="527"/>
      <c r="F1839" s="464" t="s">
        <v>2347</v>
      </c>
      <c r="G1839" s="464" t="s">
        <v>1610</v>
      </c>
      <c r="H1839" s="524"/>
      <c r="I1839" s="359">
        <f>15</f>
        <v>15</v>
      </c>
    </row>
    <row r="1840" spans="1:9" s="530" customFormat="1" ht="24" x14ac:dyDescent="0.2">
      <c r="A1840" s="522">
        <v>1834</v>
      </c>
      <c r="B1840" s="523" t="s">
        <v>8242</v>
      </c>
      <c r="C1840" s="460" t="s">
        <v>8243</v>
      </c>
      <c r="D1840" s="526" t="s">
        <v>7985</v>
      </c>
      <c r="E1840" s="527" t="s">
        <v>8244</v>
      </c>
      <c r="F1840" s="464" t="s">
        <v>2347</v>
      </c>
      <c r="G1840" s="464" t="s">
        <v>1610</v>
      </c>
      <c r="H1840" s="524"/>
      <c r="I1840" s="359">
        <v>1</v>
      </c>
    </row>
    <row r="1841" spans="1:9" s="530" customFormat="1" ht="24" x14ac:dyDescent="0.2">
      <c r="A1841" s="522">
        <v>1835</v>
      </c>
      <c r="B1841" s="523" t="s">
        <v>8245</v>
      </c>
      <c r="C1841" s="460" t="s">
        <v>8246</v>
      </c>
      <c r="D1841" s="526" t="s">
        <v>7985</v>
      </c>
      <c r="E1841" s="527"/>
      <c r="F1841" s="464" t="s">
        <v>2347</v>
      </c>
      <c r="G1841" s="464" t="s">
        <v>1610</v>
      </c>
      <c r="H1841" s="524"/>
      <c r="I1841" s="359">
        <v>15</v>
      </c>
    </row>
    <row r="1842" spans="1:9" s="530" customFormat="1" ht="24" x14ac:dyDescent="0.2">
      <c r="A1842" s="522">
        <v>1836</v>
      </c>
      <c r="B1842" s="523" t="s">
        <v>8247</v>
      </c>
      <c r="C1842" s="460" t="s">
        <v>8248</v>
      </c>
      <c r="D1842" s="526" t="s">
        <v>7985</v>
      </c>
      <c r="E1842" s="527"/>
      <c r="F1842" s="464" t="s">
        <v>2347</v>
      </c>
      <c r="G1842" s="464" t="s">
        <v>1610</v>
      </c>
      <c r="H1842" s="524"/>
      <c r="I1842" s="359">
        <v>15</v>
      </c>
    </row>
    <row r="1843" spans="1:9" s="530" customFormat="1" ht="24" x14ac:dyDescent="0.2">
      <c r="A1843" s="522">
        <v>1837</v>
      </c>
      <c r="B1843" s="523" t="s">
        <v>8249</v>
      </c>
      <c r="C1843" s="460" t="s">
        <v>8250</v>
      </c>
      <c r="D1843" s="526" t="s">
        <v>7985</v>
      </c>
      <c r="E1843" s="527" t="s">
        <v>8251</v>
      </c>
      <c r="F1843" s="464" t="s">
        <v>2347</v>
      </c>
      <c r="G1843" s="464" t="s">
        <v>1610</v>
      </c>
      <c r="H1843" s="524"/>
      <c r="I1843" s="359">
        <v>1</v>
      </c>
    </row>
    <row r="1844" spans="1:9" s="530" customFormat="1" ht="36" x14ac:dyDescent="0.2">
      <c r="A1844" s="522">
        <v>1838</v>
      </c>
      <c r="B1844" s="523" t="s">
        <v>8252</v>
      </c>
      <c r="C1844" s="460" t="s">
        <v>8235</v>
      </c>
      <c r="D1844" s="526" t="s">
        <v>7985</v>
      </c>
      <c r="E1844" s="527" t="s">
        <v>8253</v>
      </c>
      <c r="F1844" s="464" t="s">
        <v>2347</v>
      </c>
      <c r="G1844" s="464" t="s">
        <v>1610</v>
      </c>
      <c r="H1844" s="524"/>
      <c r="I1844" s="359">
        <v>1</v>
      </c>
    </row>
    <row r="1845" spans="1:9" s="530" customFormat="1" ht="36" x14ac:dyDescent="0.2">
      <c r="A1845" s="522">
        <v>1839</v>
      </c>
      <c r="B1845" s="523" t="s">
        <v>8254</v>
      </c>
      <c r="C1845" s="460" t="s">
        <v>8255</v>
      </c>
      <c r="D1845" s="526" t="s">
        <v>7985</v>
      </c>
      <c r="E1845" s="527" t="s">
        <v>8256</v>
      </c>
      <c r="F1845" s="464" t="s">
        <v>962</v>
      </c>
      <c r="G1845" s="464" t="s">
        <v>797</v>
      </c>
      <c r="H1845" s="524"/>
      <c r="I1845" s="359">
        <v>1</v>
      </c>
    </row>
    <row r="1846" spans="1:9" s="530" customFormat="1" ht="36" x14ac:dyDescent="0.2">
      <c r="A1846" s="522">
        <v>1840</v>
      </c>
      <c r="B1846" s="523" t="s">
        <v>8257</v>
      </c>
      <c r="C1846" s="460" t="s">
        <v>8258</v>
      </c>
      <c r="D1846" s="526" t="s">
        <v>7985</v>
      </c>
      <c r="E1846" s="527" t="s">
        <v>8259</v>
      </c>
      <c r="F1846" s="464" t="s">
        <v>740</v>
      </c>
      <c r="G1846" s="464" t="s">
        <v>1610</v>
      </c>
      <c r="H1846" s="524"/>
      <c r="I1846" s="359">
        <v>1</v>
      </c>
    </row>
    <row r="1847" spans="1:9" s="530" customFormat="1" ht="24" x14ac:dyDescent="0.2">
      <c r="A1847" s="522">
        <v>1841</v>
      </c>
      <c r="B1847" s="523" t="s">
        <v>8260</v>
      </c>
      <c r="C1847" s="466" t="s">
        <v>8027</v>
      </c>
      <c r="D1847" s="455">
        <v>2020</v>
      </c>
      <c r="E1847" s="460" t="s">
        <v>8261</v>
      </c>
      <c r="F1847" s="464" t="s">
        <v>2347</v>
      </c>
      <c r="G1847" s="464" t="s">
        <v>1610</v>
      </c>
      <c r="H1847" s="524"/>
      <c r="I1847" s="359">
        <v>2</v>
      </c>
    </row>
    <row r="1848" spans="1:9" s="530" customFormat="1" ht="36" x14ac:dyDescent="0.2">
      <c r="A1848" s="522">
        <v>1842</v>
      </c>
      <c r="B1848" s="523" t="s">
        <v>8262</v>
      </c>
      <c r="C1848" s="460" t="s">
        <v>8263</v>
      </c>
      <c r="D1848" s="455">
        <v>2020</v>
      </c>
      <c r="E1848" s="466" t="s">
        <v>8264</v>
      </c>
      <c r="F1848" s="464" t="s">
        <v>962</v>
      </c>
      <c r="G1848" s="464" t="s">
        <v>797</v>
      </c>
      <c r="H1848" s="524"/>
      <c r="I1848" s="359">
        <v>1</v>
      </c>
    </row>
    <row r="1849" spans="1:9" s="530" customFormat="1" ht="24" x14ac:dyDescent="0.2">
      <c r="A1849" s="522">
        <v>1843</v>
      </c>
      <c r="B1849" s="523" t="s">
        <v>8265</v>
      </c>
      <c r="C1849" s="460" t="s">
        <v>8266</v>
      </c>
      <c r="D1849" s="455">
        <v>2020</v>
      </c>
      <c r="E1849" s="466" t="s">
        <v>8267</v>
      </c>
      <c r="F1849" s="464" t="s">
        <v>962</v>
      </c>
      <c r="G1849" s="464" t="s">
        <v>797</v>
      </c>
      <c r="H1849" s="524"/>
      <c r="I1849" s="359">
        <v>1</v>
      </c>
    </row>
    <row r="1850" spans="1:9" s="530" customFormat="1" ht="48" customHeight="1" x14ac:dyDescent="0.2">
      <c r="A1850" s="522">
        <v>1844</v>
      </c>
      <c r="B1850" s="523" t="s">
        <v>8268</v>
      </c>
      <c r="C1850" s="460" t="s">
        <v>7968</v>
      </c>
      <c r="D1850" s="455">
        <v>2020</v>
      </c>
      <c r="E1850" s="466" t="s">
        <v>8269</v>
      </c>
      <c r="F1850" s="464" t="s">
        <v>740</v>
      </c>
      <c r="G1850" s="464" t="s">
        <v>1610</v>
      </c>
      <c r="H1850" s="524"/>
      <c r="I1850" s="359">
        <v>2</v>
      </c>
    </row>
    <row r="1851" spans="1:9" s="530" customFormat="1" ht="24" x14ac:dyDescent="0.2">
      <c r="A1851" s="522">
        <v>1845</v>
      </c>
      <c r="B1851" s="523" t="s">
        <v>8270</v>
      </c>
      <c r="C1851" s="460" t="s">
        <v>8271</v>
      </c>
      <c r="D1851" s="455">
        <v>2020</v>
      </c>
      <c r="E1851" s="466" t="s">
        <v>8272</v>
      </c>
      <c r="F1851" s="464" t="s">
        <v>740</v>
      </c>
      <c r="G1851" s="464" t="s">
        <v>1610</v>
      </c>
      <c r="H1851" s="524"/>
      <c r="I1851" s="359">
        <v>1</v>
      </c>
    </row>
    <row r="1852" spans="1:9" s="530" customFormat="1" ht="48" x14ac:dyDescent="0.2">
      <c r="A1852" s="522">
        <v>1846</v>
      </c>
      <c r="B1852" s="523" t="s">
        <v>8273</v>
      </c>
      <c r="C1852" s="460" t="s">
        <v>8274</v>
      </c>
      <c r="D1852" s="455">
        <v>2020</v>
      </c>
      <c r="E1852" s="466" t="s">
        <v>8275</v>
      </c>
      <c r="F1852" s="464" t="s">
        <v>1361</v>
      </c>
      <c r="G1852" s="464" t="s">
        <v>1610</v>
      </c>
      <c r="H1852" s="524"/>
      <c r="I1852" s="359">
        <v>1</v>
      </c>
    </row>
    <row r="1853" spans="1:9" s="530" customFormat="1" ht="48" x14ac:dyDescent="0.2">
      <c r="A1853" s="522">
        <v>1847</v>
      </c>
      <c r="B1853" s="523" t="s">
        <v>8276</v>
      </c>
      <c r="C1853" s="460" t="s">
        <v>4814</v>
      </c>
      <c r="D1853" s="455">
        <v>2020</v>
      </c>
      <c r="E1853" s="460" t="s">
        <v>8277</v>
      </c>
      <c r="F1853" s="464" t="s">
        <v>740</v>
      </c>
      <c r="G1853" s="464" t="s">
        <v>1610</v>
      </c>
      <c r="H1853" s="524"/>
      <c r="I1853" s="359">
        <v>1</v>
      </c>
    </row>
    <row r="1854" spans="1:9" s="530" customFormat="1" ht="48" x14ac:dyDescent="0.2">
      <c r="A1854" s="522">
        <v>1848</v>
      </c>
      <c r="B1854" s="523" t="s">
        <v>8278</v>
      </c>
      <c r="C1854" s="460" t="s">
        <v>8279</v>
      </c>
      <c r="D1854" s="455">
        <v>2020</v>
      </c>
      <c r="E1854" s="460" t="s">
        <v>8280</v>
      </c>
      <c r="F1854" s="464" t="s">
        <v>2352</v>
      </c>
      <c r="G1854" s="464" t="s">
        <v>1610</v>
      </c>
      <c r="H1854" s="524"/>
      <c r="I1854" s="359">
        <v>8</v>
      </c>
    </row>
    <row r="1855" spans="1:9" s="530" customFormat="1" ht="72" x14ac:dyDescent="0.2">
      <c r="A1855" s="522">
        <v>1849</v>
      </c>
      <c r="B1855" s="523" t="s">
        <v>8281</v>
      </c>
      <c r="C1855" s="460" t="s">
        <v>8282</v>
      </c>
      <c r="D1855" s="455">
        <v>2020</v>
      </c>
      <c r="E1855" s="460" t="s">
        <v>8283</v>
      </c>
      <c r="F1855" s="464" t="s">
        <v>962</v>
      </c>
      <c r="G1855" s="464" t="s">
        <v>797</v>
      </c>
      <c r="H1855" s="460"/>
      <c r="I1855" s="359">
        <v>1</v>
      </c>
    </row>
    <row r="1856" spans="1:9" s="530" customFormat="1" ht="60" x14ac:dyDescent="0.2">
      <c r="A1856" s="522">
        <v>1850</v>
      </c>
      <c r="B1856" s="523" t="s">
        <v>8284</v>
      </c>
      <c r="C1856" s="460" t="s">
        <v>8285</v>
      </c>
      <c r="D1856" s="455">
        <v>2020</v>
      </c>
      <c r="E1856" s="460" t="s">
        <v>8286</v>
      </c>
      <c r="F1856" s="464" t="s">
        <v>962</v>
      </c>
      <c r="G1856" s="464" t="s">
        <v>797</v>
      </c>
      <c r="H1856" s="460"/>
      <c r="I1856" s="359">
        <v>1</v>
      </c>
    </row>
    <row r="1857" spans="1:9" s="530" customFormat="1" ht="48" x14ac:dyDescent="0.2">
      <c r="A1857" s="522">
        <v>1851</v>
      </c>
      <c r="B1857" s="523" t="s">
        <v>8287</v>
      </c>
      <c r="C1857" s="460" t="s">
        <v>8279</v>
      </c>
      <c r="D1857" s="455">
        <v>2020</v>
      </c>
      <c r="E1857" s="460" t="s">
        <v>8288</v>
      </c>
      <c r="F1857" s="464" t="s">
        <v>2347</v>
      </c>
      <c r="G1857" s="464" t="s">
        <v>1610</v>
      </c>
      <c r="H1857" s="524"/>
      <c r="I1857" s="359">
        <v>8</v>
      </c>
    </row>
    <row r="1858" spans="1:9" s="530" customFormat="1" ht="48" x14ac:dyDescent="0.2">
      <c r="A1858" s="522">
        <v>1852</v>
      </c>
      <c r="B1858" s="523" t="s">
        <v>8289</v>
      </c>
      <c r="C1858" s="460" t="s">
        <v>8279</v>
      </c>
      <c r="D1858" s="455">
        <v>2020</v>
      </c>
      <c r="E1858" s="460" t="s">
        <v>8290</v>
      </c>
      <c r="F1858" s="464" t="s">
        <v>7424</v>
      </c>
      <c r="G1858" s="464" t="s">
        <v>1610</v>
      </c>
      <c r="H1858" s="524"/>
      <c r="I1858" s="359">
        <v>8</v>
      </c>
    </row>
    <row r="1859" spans="1:9" s="530" customFormat="1" ht="48" x14ac:dyDescent="0.2">
      <c r="A1859" s="522">
        <v>1853</v>
      </c>
      <c r="B1859" s="523" t="s">
        <v>8291</v>
      </c>
      <c r="C1859" s="460" t="s">
        <v>8279</v>
      </c>
      <c r="D1859" s="455">
        <v>2020</v>
      </c>
      <c r="E1859" s="460" t="s">
        <v>8292</v>
      </c>
      <c r="F1859" s="464" t="s">
        <v>2352</v>
      </c>
      <c r="G1859" s="464" t="s">
        <v>1610</v>
      </c>
      <c r="H1859" s="524"/>
      <c r="I1859" s="359">
        <v>2</v>
      </c>
    </row>
    <row r="1860" spans="1:9" s="530" customFormat="1" ht="48" x14ac:dyDescent="0.2">
      <c r="A1860" s="522">
        <v>1854</v>
      </c>
      <c r="B1860" s="523" t="s">
        <v>8293</v>
      </c>
      <c r="C1860" s="478" t="s">
        <v>8279</v>
      </c>
      <c r="D1860" s="455">
        <v>2020</v>
      </c>
      <c r="E1860" s="460"/>
      <c r="F1860" s="464" t="s">
        <v>2575</v>
      </c>
      <c r="G1860" s="464" t="s">
        <v>1610</v>
      </c>
      <c r="H1860" s="524"/>
      <c r="I1860" s="359">
        <v>2</v>
      </c>
    </row>
    <row r="1861" spans="1:9" s="530" customFormat="1" ht="132" x14ac:dyDescent="0.2">
      <c r="A1861" s="522">
        <v>1855</v>
      </c>
      <c r="B1861" s="523" t="s">
        <v>8294</v>
      </c>
      <c r="C1861" s="460" t="s">
        <v>8295</v>
      </c>
      <c r="D1861" s="562">
        <v>2014</v>
      </c>
      <c r="E1861" s="460" t="s">
        <v>8296</v>
      </c>
      <c r="F1861" s="464" t="s">
        <v>962</v>
      </c>
      <c r="G1861" s="464" t="s">
        <v>797</v>
      </c>
      <c r="H1861" s="460"/>
      <c r="I1861" s="359">
        <v>1</v>
      </c>
    </row>
    <row r="1862" spans="1:9" s="530" customFormat="1" ht="108" x14ac:dyDescent="0.2">
      <c r="A1862" s="522">
        <v>1856</v>
      </c>
      <c r="B1862" s="523" t="s">
        <v>8297</v>
      </c>
      <c r="C1862" s="460" t="s">
        <v>8298</v>
      </c>
      <c r="D1862" s="562">
        <v>2014</v>
      </c>
      <c r="E1862" s="460" t="s">
        <v>8299</v>
      </c>
      <c r="F1862" s="464" t="s">
        <v>962</v>
      </c>
      <c r="G1862" s="464" t="s">
        <v>797</v>
      </c>
      <c r="H1862" s="460"/>
      <c r="I1862" s="359">
        <v>1</v>
      </c>
    </row>
    <row r="1863" spans="1:9" s="530" customFormat="1" ht="168" x14ac:dyDescent="0.2">
      <c r="A1863" s="522">
        <v>1857</v>
      </c>
      <c r="B1863" s="523" t="s">
        <v>8300</v>
      </c>
      <c r="C1863" s="460" t="s">
        <v>8301</v>
      </c>
      <c r="D1863" s="562">
        <v>2014</v>
      </c>
      <c r="E1863" s="460" t="s">
        <v>8302</v>
      </c>
      <c r="F1863" s="464" t="s">
        <v>962</v>
      </c>
      <c r="G1863" s="464" t="s">
        <v>797</v>
      </c>
      <c r="H1863" s="460"/>
      <c r="I1863" s="359">
        <v>1</v>
      </c>
    </row>
    <row r="1864" spans="1:9" s="530" customFormat="1" ht="96" x14ac:dyDescent="0.2">
      <c r="A1864" s="522">
        <v>1858</v>
      </c>
      <c r="B1864" s="523" t="s">
        <v>8303</v>
      </c>
      <c r="C1864" s="460" t="s">
        <v>8304</v>
      </c>
      <c r="D1864" s="562">
        <v>2014</v>
      </c>
      <c r="E1864" s="460" t="s">
        <v>8305</v>
      </c>
      <c r="F1864" s="464" t="s">
        <v>962</v>
      </c>
      <c r="G1864" s="464" t="s">
        <v>797</v>
      </c>
      <c r="H1864" s="460"/>
      <c r="I1864" s="359">
        <v>1</v>
      </c>
    </row>
    <row r="1865" spans="1:9" s="530" customFormat="1" ht="144" x14ac:dyDescent="0.2">
      <c r="A1865" s="522">
        <v>1859</v>
      </c>
      <c r="B1865" s="523" t="s">
        <v>8306</v>
      </c>
      <c r="C1865" s="460" t="s">
        <v>8307</v>
      </c>
      <c r="D1865" s="562">
        <v>2014</v>
      </c>
      <c r="E1865" s="460" t="s">
        <v>8308</v>
      </c>
      <c r="F1865" s="464" t="s">
        <v>962</v>
      </c>
      <c r="G1865" s="464" t="s">
        <v>797</v>
      </c>
      <c r="H1865" s="460"/>
      <c r="I1865" s="359">
        <v>1</v>
      </c>
    </row>
    <row r="1866" spans="1:9" s="530" customFormat="1" ht="60" x14ac:dyDescent="0.2">
      <c r="A1866" s="522">
        <v>1860</v>
      </c>
      <c r="B1866" s="523" t="s">
        <v>8309</v>
      </c>
      <c r="C1866" s="460" t="s">
        <v>8310</v>
      </c>
      <c r="D1866" s="562">
        <v>2014</v>
      </c>
      <c r="E1866" s="460" t="s">
        <v>8311</v>
      </c>
      <c r="F1866" s="464" t="s">
        <v>962</v>
      </c>
      <c r="G1866" s="464" t="s">
        <v>797</v>
      </c>
      <c r="H1866" s="460"/>
      <c r="I1866" s="359">
        <v>1</v>
      </c>
    </row>
    <row r="1867" spans="1:9" s="530" customFormat="1" ht="48" x14ac:dyDescent="0.2">
      <c r="A1867" s="522">
        <v>1861</v>
      </c>
      <c r="B1867" s="523" t="s">
        <v>8312</v>
      </c>
      <c r="C1867" s="460" t="s">
        <v>8313</v>
      </c>
      <c r="D1867" s="562">
        <v>2014</v>
      </c>
      <c r="E1867" s="460" t="s">
        <v>8314</v>
      </c>
      <c r="F1867" s="464" t="s">
        <v>962</v>
      </c>
      <c r="G1867" s="464" t="s">
        <v>797</v>
      </c>
      <c r="H1867" s="460"/>
      <c r="I1867" s="359">
        <v>1</v>
      </c>
    </row>
    <row r="1868" spans="1:9" s="530" customFormat="1" ht="84" x14ac:dyDescent="0.2">
      <c r="A1868" s="522">
        <v>1862</v>
      </c>
      <c r="B1868" s="523" t="s">
        <v>8315</v>
      </c>
      <c r="C1868" s="460" t="s">
        <v>8316</v>
      </c>
      <c r="D1868" s="562">
        <v>2011</v>
      </c>
      <c r="E1868" s="460" t="s">
        <v>8317</v>
      </c>
      <c r="F1868" s="464" t="s">
        <v>962</v>
      </c>
      <c r="G1868" s="464" t="s">
        <v>797</v>
      </c>
      <c r="H1868" s="460"/>
      <c r="I1868" s="359">
        <v>1</v>
      </c>
    </row>
    <row r="1869" spans="1:9" s="530" customFormat="1" ht="60" x14ac:dyDescent="0.2">
      <c r="A1869" s="522">
        <v>1863</v>
      </c>
      <c r="B1869" s="523" t="s">
        <v>8318</v>
      </c>
      <c r="C1869" s="460" t="s">
        <v>8319</v>
      </c>
      <c r="D1869" s="562">
        <v>2014</v>
      </c>
      <c r="E1869" s="460" t="s">
        <v>8320</v>
      </c>
      <c r="F1869" s="464" t="s">
        <v>962</v>
      </c>
      <c r="G1869" s="464" t="s">
        <v>797</v>
      </c>
      <c r="H1869" s="460"/>
      <c r="I1869" s="359">
        <v>1</v>
      </c>
    </row>
    <row r="1870" spans="1:9" s="530" customFormat="1" ht="96" x14ac:dyDescent="0.2">
      <c r="A1870" s="522">
        <v>1864</v>
      </c>
      <c r="B1870" s="523" t="s">
        <v>8321</v>
      </c>
      <c r="C1870" s="460" t="s">
        <v>8322</v>
      </c>
      <c r="D1870" s="562">
        <v>2014</v>
      </c>
      <c r="E1870" s="460" t="s">
        <v>8323</v>
      </c>
      <c r="F1870" s="464" t="s">
        <v>962</v>
      </c>
      <c r="G1870" s="464" t="s">
        <v>797</v>
      </c>
      <c r="H1870" s="460"/>
      <c r="I1870" s="359">
        <v>1</v>
      </c>
    </row>
    <row r="1871" spans="1:9" s="530" customFormat="1" ht="84" x14ac:dyDescent="0.2">
      <c r="A1871" s="522">
        <v>1865</v>
      </c>
      <c r="B1871" s="523" t="s">
        <v>8324</v>
      </c>
      <c r="C1871" s="460" t="s">
        <v>8325</v>
      </c>
      <c r="D1871" s="562">
        <v>2014</v>
      </c>
      <c r="E1871" s="460" t="s">
        <v>8326</v>
      </c>
      <c r="F1871" s="464" t="s">
        <v>962</v>
      </c>
      <c r="G1871" s="464" t="s">
        <v>797</v>
      </c>
      <c r="H1871" s="460"/>
      <c r="I1871" s="359">
        <v>1</v>
      </c>
    </row>
    <row r="1872" spans="1:9" s="530" customFormat="1" ht="48" x14ac:dyDescent="0.2">
      <c r="A1872" s="522">
        <v>1866</v>
      </c>
      <c r="B1872" s="523" t="s">
        <v>8327</v>
      </c>
      <c r="C1872" s="460" t="s">
        <v>8328</v>
      </c>
      <c r="D1872" s="562">
        <v>2015</v>
      </c>
      <c r="E1872" s="460" t="s">
        <v>8329</v>
      </c>
      <c r="F1872" s="464" t="s">
        <v>962</v>
      </c>
      <c r="G1872" s="464" t="s">
        <v>797</v>
      </c>
      <c r="H1872" s="460"/>
      <c r="I1872" s="359">
        <v>3</v>
      </c>
    </row>
    <row r="1873" spans="1:9" s="530" customFormat="1" ht="24" x14ac:dyDescent="0.2">
      <c r="A1873" s="522">
        <v>1867</v>
      </c>
      <c r="B1873" s="523" t="s">
        <v>8330</v>
      </c>
      <c r="C1873" s="460" t="s">
        <v>8331</v>
      </c>
      <c r="D1873" s="562">
        <v>2015</v>
      </c>
      <c r="E1873" s="460" t="s">
        <v>8332</v>
      </c>
      <c r="F1873" s="464" t="s">
        <v>962</v>
      </c>
      <c r="G1873" s="464" t="s">
        <v>797</v>
      </c>
      <c r="H1873" s="460"/>
      <c r="I1873" s="359">
        <v>2</v>
      </c>
    </row>
    <row r="1874" spans="1:9" s="530" customFormat="1" ht="36" x14ac:dyDescent="0.2">
      <c r="A1874" s="522">
        <v>1868</v>
      </c>
      <c r="B1874" s="523" t="s">
        <v>8333</v>
      </c>
      <c r="C1874" s="460" t="s">
        <v>8334</v>
      </c>
      <c r="D1874" s="562">
        <v>2015</v>
      </c>
      <c r="E1874" s="460" t="s">
        <v>8335</v>
      </c>
      <c r="F1874" s="464" t="s">
        <v>962</v>
      </c>
      <c r="G1874" s="464" t="s">
        <v>797</v>
      </c>
      <c r="H1874" s="460"/>
      <c r="I1874" s="359">
        <v>3</v>
      </c>
    </row>
    <row r="1875" spans="1:9" s="530" customFormat="1" ht="36" x14ac:dyDescent="0.2">
      <c r="A1875" s="522">
        <v>1869</v>
      </c>
      <c r="B1875" s="523" t="s">
        <v>8336</v>
      </c>
      <c r="C1875" s="460" t="s">
        <v>8337</v>
      </c>
      <c r="D1875" s="562">
        <v>2015</v>
      </c>
      <c r="E1875" s="460" t="s">
        <v>8338</v>
      </c>
      <c r="F1875" s="464" t="s">
        <v>962</v>
      </c>
      <c r="G1875" s="464" t="s">
        <v>797</v>
      </c>
      <c r="H1875" s="460"/>
      <c r="I1875" s="359">
        <v>3</v>
      </c>
    </row>
    <row r="1876" spans="1:9" s="530" customFormat="1" ht="60" x14ac:dyDescent="0.2">
      <c r="A1876" s="522">
        <v>1870</v>
      </c>
      <c r="B1876" s="523" t="s">
        <v>8339</v>
      </c>
      <c r="C1876" s="460" t="s">
        <v>8340</v>
      </c>
      <c r="D1876" s="562">
        <v>2015</v>
      </c>
      <c r="E1876" s="460" t="s">
        <v>8341</v>
      </c>
      <c r="F1876" s="464" t="s">
        <v>962</v>
      </c>
      <c r="G1876" s="464" t="s">
        <v>797</v>
      </c>
      <c r="H1876" s="460"/>
      <c r="I1876" s="359">
        <v>1</v>
      </c>
    </row>
    <row r="1877" spans="1:9" s="530" customFormat="1" ht="24" x14ac:dyDescent="0.2">
      <c r="A1877" s="522">
        <v>1871</v>
      </c>
      <c r="B1877" s="523" t="s">
        <v>8342</v>
      </c>
      <c r="C1877" s="460" t="s">
        <v>8343</v>
      </c>
      <c r="D1877" s="562">
        <v>2015</v>
      </c>
      <c r="E1877" s="460" t="s">
        <v>8344</v>
      </c>
      <c r="F1877" s="464" t="s">
        <v>962</v>
      </c>
      <c r="G1877" s="464" t="s">
        <v>797</v>
      </c>
      <c r="H1877" s="460"/>
      <c r="I1877" s="359">
        <v>1</v>
      </c>
    </row>
    <row r="1878" spans="1:9" s="530" customFormat="1" ht="24" x14ac:dyDescent="0.2">
      <c r="A1878" s="522">
        <v>1872</v>
      </c>
      <c r="B1878" s="523" t="s">
        <v>8345</v>
      </c>
      <c r="C1878" s="460" t="s">
        <v>8346</v>
      </c>
      <c r="D1878" s="562">
        <v>2015</v>
      </c>
      <c r="E1878" s="460" t="s">
        <v>8347</v>
      </c>
      <c r="F1878" s="464" t="s">
        <v>962</v>
      </c>
      <c r="G1878" s="464" t="s">
        <v>797</v>
      </c>
      <c r="H1878" s="460"/>
      <c r="I1878" s="359">
        <v>1</v>
      </c>
    </row>
    <row r="1879" spans="1:9" s="530" customFormat="1" ht="24" x14ac:dyDescent="0.2">
      <c r="A1879" s="522">
        <v>1873</v>
      </c>
      <c r="B1879" s="523" t="s">
        <v>8348</v>
      </c>
      <c r="C1879" s="460" t="s">
        <v>8349</v>
      </c>
      <c r="D1879" s="562">
        <v>2015</v>
      </c>
      <c r="E1879" s="460" t="s">
        <v>8350</v>
      </c>
      <c r="F1879" s="464" t="s">
        <v>962</v>
      </c>
      <c r="G1879" s="464" t="s">
        <v>797</v>
      </c>
      <c r="H1879" s="460"/>
      <c r="I1879" s="359">
        <v>1</v>
      </c>
    </row>
    <row r="1880" spans="1:9" s="530" customFormat="1" ht="36" x14ac:dyDescent="0.2">
      <c r="A1880" s="522">
        <v>1874</v>
      </c>
      <c r="B1880" s="523" t="s">
        <v>8351</v>
      </c>
      <c r="C1880" s="460" t="s">
        <v>8352</v>
      </c>
      <c r="D1880" s="562">
        <v>2010</v>
      </c>
      <c r="E1880" s="460" t="s">
        <v>8353</v>
      </c>
      <c r="F1880" s="464" t="s">
        <v>962</v>
      </c>
      <c r="G1880" s="464" t="s">
        <v>797</v>
      </c>
      <c r="H1880" s="460"/>
      <c r="I1880" s="359">
        <v>1</v>
      </c>
    </row>
    <row r="1881" spans="1:9" s="530" customFormat="1" ht="36" x14ac:dyDescent="0.2">
      <c r="A1881" s="522">
        <v>1875</v>
      </c>
      <c r="B1881" s="523" t="s">
        <v>8354</v>
      </c>
      <c r="C1881" s="460" t="s">
        <v>8355</v>
      </c>
      <c r="D1881" s="562">
        <v>2012</v>
      </c>
      <c r="E1881" s="460" t="s">
        <v>8356</v>
      </c>
      <c r="F1881" s="464" t="s">
        <v>962</v>
      </c>
      <c r="G1881" s="464" t="s">
        <v>797</v>
      </c>
      <c r="H1881" s="460"/>
      <c r="I1881" s="359">
        <v>1</v>
      </c>
    </row>
    <row r="1882" spans="1:9" s="530" customFormat="1" ht="36" x14ac:dyDescent="0.2">
      <c r="A1882" s="522">
        <v>1876</v>
      </c>
      <c r="B1882" s="523" t="s">
        <v>8357</v>
      </c>
      <c r="C1882" s="460" t="s">
        <v>8352</v>
      </c>
      <c r="D1882" s="562">
        <v>2010</v>
      </c>
      <c r="E1882" s="460" t="s">
        <v>8358</v>
      </c>
      <c r="F1882" s="464" t="s">
        <v>962</v>
      </c>
      <c r="G1882" s="464" t="s">
        <v>797</v>
      </c>
      <c r="H1882" s="460"/>
      <c r="I1882" s="359">
        <v>1</v>
      </c>
    </row>
    <row r="1883" spans="1:9" s="530" customFormat="1" ht="72" x14ac:dyDescent="0.2">
      <c r="A1883" s="522">
        <v>1877</v>
      </c>
      <c r="B1883" s="523" t="s">
        <v>8359</v>
      </c>
      <c r="C1883" s="460" t="s">
        <v>8352</v>
      </c>
      <c r="D1883" s="562">
        <v>2000</v>
      </c>
      <c r="E1883" s="460" t="s">
        <v>8360</v>
      </c>
      <c r="F1883" s="464" t="s">
        <v>962</v>
      </c>
      <c r="G1883" s="464" t="s">
        <v>797</v>
      </c>
      <c r="H1883" s="460"/>
      <c r="I1883" s="359">
        <v>1</v>
      </c>
    </row>
    <row r="1884" spans="1:9" s="530" customFormat="1" ht="48" x14ac:dyDescent="0.2">
      <c r="A1884" s="522">
        <v>1878</v>
      </c>
      <c r="B1884" s="523" t="s">
        <v>8361</v>
      </c>
      <c r="C1884" s="460" t="s">
        <v>8362</v>
      </c>
      <c r="D1884" s="562">
        <v>2012</v>
      </c>
      <c r="E1884" s="460" t="s">
        <v>8363</v>
      </c>
      <c r="F1884" s="464" t="s">
        <v>962</v>
      </c>
      <c r="G1884" s="464" t="s">
        <v>797</v>
      </c>
      <c r="H1884" s="460"/>
      <c r="I1884" s="359">
        <v>1</v>
      </c>
    </row>
    <row r="1885" spans="1:9" s="530" customFormat="1" ht="24" x14ac:dyDescent="0.2">
      <c r="A1885" s="522">
        <v>1879</v>
      </c>
      <c r="B1885" s="523" t="s">
        <v>8364</v>
      </c>
      <c r="C1885" s="460" t="s">
        <v>8365</v>
      </c>
      <c r="D1885" s="562">
        <v>2000</v>
      </c>
      <c r="E1885" s="460" t="s">
        <v>8366</v>
      </c>
      <c r="F1885" s="464" t="s">
        <v>962</v>
      </c>
      <c r="G1885" s="464" t="s">
        <v>797</v>
      </c>
      <c r="H1885" s="460"/>
      <c r="I1885" s="359">
        <v>1</v>
      </c>
    </row>
    <row r="1886" spans="1:9" s="530" customFormat="1" ht="24" x14ac:dyDescent="0.2">
      <c r="A1886" s="522">
        <v>1880</v>
      </c>
      <c r="B1886" s="523" t="s">
        <v>8367</v>
      </c>
      <c r="C1886" s="460" t="s">
        <v>8368</v>
      </c>
      <c r="D1886" s="562">
        <v>2000</v>
      </c>
      <c r="E1886" s="460" t="s">
        <v>8369</v>
      </c>
      <c r="F1886" s="464" t="s">
        <v>962</v>
      </c>
      <c r="G1886" s="464" t="s">
        <v>797</v>
      </c>
      <c r="H1886" s="460"/>
      <c r="I1886" s="359">
        <v>1</v>
      </c>
    </row>
    <row r="1887" spans="1:9" s="530" customFormat="1" ht="84" x14ac:dyDescent="0.2">
      <c r="A1887" s="522">
        <v>1881</v>
      </c>
      <c r="B1887" s="523" t="s">
        <v>8370</v>
      </c>
      <c r="C1887" s="460" t="s">
        <v>8371</v>
      </c>
      <c r="D1887" s="562">
        <v>2012</v>
      </c>
      <c r="E1887" s="460" t="s">
        <v>8372</v>
      </c>
      <c r="F1887" s="464" t="s">
        <v>962</v>
      </c>
      <c r="G1887" s="464" t="s">
        <v>797</v>
      </c>
      <c r="H1887" s="460"/>
      <c r="I1887" s="359">
        <v>1</v>
      </c>
    </row>
    <row r="1888" spans="1:9" s="530" customFormat="1" ht="84" x14ac:dyDescent="0.2">
      <c r="A1888" s="522">
        <v>1882</v>
      </c>
      <c r="B1888" s="523" t="s">
        <v>8373</v>
      </c>
      <c r="C1888" s="460" t="s">
        <v>8371</v>
      </c>
      <c r="D1888" s="562">
        <v>2012</v>
      </c>
      <c r="E1888" s="460" t="s">
        <v>8374</v>
      </c>
      <c r="F1888" s="464" t="s">
        <v>962</v>
      </c>
      <c r="G1888" s="464" t="s">
        <v>797</v>
      </c>
      <c r="H1888" s="460"/>
      <c r="I1888" s="359">
        <v>1</v>
      </c>
    </row>
    <row r="1889" spans="1:9" s="530" customFormat="1" ht="24" x14ac:dyDescent="0.2">
      <c r="A1889" s="522">
        <v>1883</v>
      </c>
      <c r="B1889" s="523" t="s">
        <v>8375</v>
      </c>
      <c r="C1889" s="460" t="s">
        <v>8376</v>
      </c>
      <c r="D1889" s="562">
        <v>2000</v>
      </c>
      <c r="E1889" s="460" t="s">
        <v>8377</v>
      </c>
      <c r="F1889" s="464" t="s">
        <v>962</v>
      </c>
      <c r="G1889" s="464" t="s">
        <v>797</v>
      </c>
      <c r="H1889" s="460"/>
      <c r="I1889" s="359">
        <v>1</v>
      </c>
    </row>
    <row r="1890" spans="1:9" s="530" customFormat="1" ht="36" x14ac:dyDescent="0.2">
      <c r="A1890" s="522">
        <v>1884</v>
      </c>
      <c r="B1890" s="523" t="s">
        <v>8378</v>
      </c>
      <c r="C1890" s="460" t="s">
        <v>8379</v>
      </c>
      <c r="D1890" s="562">
        <v>2000</v>
      </c>
      <c r="E1890" s="460" t="s">
        <v>8380</v>
      </c>
      <c r="F1890" s="464" t="s">
        <v>962</v>
      </c>
      <c r="G1890" s="464" t="s">
        <v>797</v>
      </c>
      <c r="H1890" s="460"/>
      <c r="I1890" s="359">
        <v>1</v>
      </c>
    </row>
    <row r="1891" spans="1:9" s="530" customFormat="1" ht="36" x14ac:dyDescent="0.2">
      <c r="A1891" s="522">
        <v>1885</v>
      </c>
      <c r="B1891" s="523" t="s">
        <v>8381</v>
      </c>
      <c r="C1891" s="460" t="s">
        <v>8382</v>
      </c>
      <c r="D1891" s="562">
        <v>2000</v>
      </c>
      <c r="E1891" s="460" t="s">
        <v>8383</v>
      </c>
      <c r="F1891" s="464" t="s">
        <v>962</v>
      </c>
      <c r="G1891" s="464" t="s">
        <v>797</v>
      </c>
      <c r="H1891" s="460"/>
      <c r="I1891" s="359">
        <v>1</v>
      </c>
    </row>
    <row r="1892" spans="1:9" s="530" customFormat="1" ht="36" x14ac:dyDescent="0.2">
      <c r="A1892" s="522">
        <v>1886</v>
      </c>
      <c r="B1892" s="523" t="s">
        <v>8384</v>
      </c>
      <c r="C1892" s="460" t="s">
        <v>8385</v>
      </c>
      <c r="D1892" s="562">
        <v>2000</v>
      </c>
      <c r="E1892" s="460" t="s">
        <v>8386</v>
      </c>
      <c r="F1892" s="464" t="s">
        <v>962</v>
      </c>
      <c r="G1892" s="464" t="s">
        <v>797</v>
      </c>
      <c r="H1892" s="460"/>
      <c r="I1892" s="359">
        <v>1</v>
      </c>
    </row>
    <row r="1893" spans="1:9" s="530" customFormat="1" ht="36" x14ac:dyDescent="0.2">
      <c r="A1893" s="522">
        <v>1887</v>
      </c>
      <c r="B1893" s="524" t="s">
        <v>8387</v>
      </c>
      <c r="C1893" s="460" t="s">
        <v>8388</v>
      </c>
      <c r="D1893" s="562">
        <v>2000</v>
      </c>
      <c r="E1893" s="460" t="s">
        <v>8389</v>
      </c>
      <c r="F1893" s="464" t="s">
        <v>962</v>
      </c>
      <c r="G1893" s="464" t="s">
        <v>797</v>
      </c>
      <c r="H1893" s="460"/>
      <c r="I1893" s="359">
        <v>1</v>
      </c>
    </row>
    <row r="1894" spans="1:9" s="530" customFormat="1" ht="36" x14ac:dyDescent="0.2">
      <c r="A1894" s="522">
        <v>1888</v>
      </c>
      <c r="B1894" s="523" t="s">
        <v>8390</v>
      </c>
      <c r="C1894" s="460" t="s">
        <v>8391</v>
      </c>
      <c r="D1894" s="562">
        <v>2000</v>
      </c>
      <c r="E1894" s="460" t="s">
        <v>8392</v>
      </c>
      <c r="F1894" s="464" t="s">
        <v>962</v>
      </c>
      <c r="G1894" s="464" t="s">
        <v>797</v>
      </c>
      <c r="H1894" s="460"/>
      <c r="I1894" s="359">
        <v>1</v>
      </c>
    </row>
    <row r="1895" spans="1:9" s="530" customFormat="1" ht="24" x14ac:dyDescent="0.2">
      <c r="A1895" s="522">
        <v>1889</v>
      </c>
      <c r="B1895" s="523" t="s">
        <v>8393</v>
      </c>
      <c r="C1895" s="460" t="s">
        <v>8394</v>
      </c>
      <c r="D1895" s="562">
        <v>2000</v>
      </c>
      <c r="E1895" s="460" t="s">
        <v>8395</v>
      </c>
      <c r="F1895" s="464" t="s">
        <v>962</v>
      </c>
      <c r="G1895" s="464" t="s">
        <v>797</v>
      </c>
      <c r="H1895" s="460"/>
      <c r="I1895" s="359">
        <v>1</v>
      </c>
    </row>
    <row r="1896" spans="1:9" s="530" customFormat="1" ht="72" x14ac:dyDescent="0.2">
      <c r="A1896" s="522">
        <v>1890</v>
      </c>
      <c r="B1896" s="523" t="s">
        <v>8396</v>
      </c>
      <c r="C1896" s="460" t="s">
        <v>8397</v>
      </c>
      <c r="D1896" s="562">
        <v>2011</v>
      </c>
      <c r="E1896" s="460" t="s">
        <v>8398</v>
      </c>
      <c r="F1896" s="464" t="s">
        <v>962</v>
      </c>
      <c r="G1896" s="464" t="s">
        <v>797</v>
      </c>
      <c r="H1896" s="460"/>
      <c r="I1896" s="359">
        <v>1</v>
      </c>
    </row>
    <row r="1897" spans="1:9" s="530" customFormat="1" ht="36" x14ac:dyDescent="0.2">
      <c r="A1897" s="522">
        <v>1891</v>
      </c>
      <c r="B1897" s="523" t="s">
        <v>8399</v>
      </c>
      <c r="C1897" s="460" t="s">
        <v>8397</v>
      </c>
      <c r="D1897" s="562">
        <v>2011</v>
      </c>
      <c r="E1897" s="460" t="s">
        <v>8400</v>
      </c>
      <c r="F1897" s="464" t="s">
        <v>962</v>
      </c>
      <c r="G1897" s="464" t="s">
        <v>797</v>
      </c>
      <c r="H1897" s="460"/>
      <c r="I1897" s="359">
        <v>1</v>
      </c>
    </row>
    <row r="1898" spans="1:9" s="530" customFormat="1" ht="24" x14ac:dyDescent="0.2">
      <c r="A1898" s="522">
        <v>1892</v>
      </c>
      <c r="B1898" s="523" t="s">
        <v>8401</v>
      </c>
      <c r="C1898" s="460" t="s">
        <v>4590</v>
      </c>
      <c r="D1898" s="562">
        <v>2013</v>
      </c>
      <c r="E1898" s="460" t="s">
        <v>8402</v>
      </c>
      <c r="F1898" s="464" t="s">
        <v>962</v>
      </c>
      <c r="G1898" s="464" t="s">
        <v>797</v>
      </c>
      <c r="H1898" s="460"/>
      <c r="I1898" s="359">
        <v>1</v>
      </c>
    </row>
    <row r="1899" spans="1:9" s="530" customFormat="1" ht="24" x14ac:dyDescent="0.2">
      <c r="A1899" s="522">
        <v>1893</v>
      </c>
      <c r="B1899" s="523" t="s">
        <v>8403</v>
      </c>
      <c r="C1899" s="460" t="s">
        <v>8404</v>
      </c>
      <c r="D1899" s="562">
        <v>2000</v>
      </c>
      <c r="E1899" s="460" t="s">
        <v>8405</v>
      </c>
      <c r="F1899" s="464" t="s">
        <v>962</v>
      </c>
      <c r="G1899" s="464" t="s">
        <v>797</v>
      </c>
      <c r="H1899" s="460"/>
      <c r="I1899" s="359">
        <v>1</v>
      </c>
    </row>
    <row r="1900" spans="1:9" s="530" customFormat="1" ht="24" x14ac:dyDescent="0.2">
      <c r="A1900" s="522">
        <v>1894</v>
      </c>
      <c r="B1900" s="523" t="s">
        <v>8406</v>
      </c>
      <c r="C1900" s="460" t="s">
        <v>8407</v>
      </c>
      <c r="D1900" s="562">
        <v>2000</v>
      </c>
      <c r="E1900" s="460" t="s">
        <v>8408</v>
      </c>
      <c r="F1900" s="464" t="s">
        <v>962</v>
      </c>
      <c r="G1900" s="464" t="s">
        <v>797</v>
      </c>
      <c r="H1900" s="460"/>
      <c r="I1900" s="359">
        <v>1</v>
      </c>
    </row>
    <row r="1901" spans="1:9" s="530" customFormat="1" ht="24" x14ac:dyDescent="0.2">
      <c r="A1901" s="522">
        <v>1895</v>
      </c>
      <c r="B1901" s="523" t="s">
        <v>8409</v>
      </c>
      <c r="C1901" s="460" t="s">
        <v>8410</v>
      </c>
      <c r="D1901" s="562">
        <v>2000</v>
      </c>
      <c r="E1901" s="460" t="s">
        <v>8411</v>
      </c>
      <c r="F1901" s="464" t="s">
        <v>962</v>
      </c>
      <c r="G1901" s="464" t="s">
        <v>797</v>
      </c>
      <c r="H1901" s="460"/>
      <c r="I1901" s="359">
        <v>2</v>
      </c>
    </row>
    <row r="1902" spans="1:9" s="530" customFormat="1" ht="36" x14ac:dyDescent="0.2">
      <c r="A1902" s="522">
        <v>1896</v>
      </c>
      <c r="B1902" s="523" t="s">
        <v>8412</v>
      </c>
      <c r="C1902" s="460" t="s">
        <v>8413</v>
      </c>
      <c r="D1902" s="562">
        <v>2000</v>
      </c>
      <c r="E1902" s="460" t="s">
        <v>8414</v>
      </c>
      <c r="F1902" s="464" t="s">
        <v>962</v>
      </c>
      <c r="G1902" s="464" t="s">
        <v>797</v>
      </c>
      <c r="H1902" s="460"/>
      <c r="I1902" s="359">
        <v>1</v>
      </c>
    </row>
    <row r="1903" spans="1:9" s="530" customFormat="1" ht="36" x14ac:dyDescent="0.2">
      <c r="A1903" s="522">
        <v>1897</v>
      </c>
      <c r="B1903" s="523" t="s">
        <v>8415</v>
      </c>
      <c r="C1903" s="460" t="s">
        <v>8416</v>
      </c>
      <c r="D1903" s="562">
        <v>2000</v>
      </c>
      <c r="E1903" s="460" t="s">
        <v>8417</v>
      </c>
      <c r="F1903" s="464" t="s">
        <v>962</v>
      </c>
      <c r="G1903" s="464" t="s">
        <v>797</v>
      </c>
      <c r="H1903" s="460"/>
      <c r="I1903" s="359">
        <v>1</v>
      </c>
    </row>
    <row r="1904" spans="1:9" s="530" customFormat="1" ht="36" x14ac:dyDescent="0.2">
      <c r="A1904" s="522">
        <v>1898</v>
      </c>
      <c r="B1904" s="523" t="s">
        <v>8418</v>
      </c>
      <c r="C1904" s="460" t="s">
        <v>8419</v>
      </c>
      <c r="D1904" s="562">
        <v>2000</v>
      </c>
      <c r="E1904" s="460" t="s">
        <v>8420</v>
      </c>
      <c r="F1904" s="464" t="s">
        <v>962</v>
      </c>
      <c r="G1904" s="464" t="s">
        <v>797</v>
      </c>
      <c r="H1904" s="460"/>
      <c r="I1904" s="359">
        <v>1</v>
      </c>
    </row>
    <row r="1905" spans="1:9" s="530" customFormat="1" ht="24" x14ac:dyDescent="0.2">
      <c r="A1905" s="522">
        <v>1899</v>
      </c>
      <c r="B1905" s="523" t="s">
        <v>8421</v>
      </c>
      <c r="C1905" s="478" t="s">
        <v>8422</v>
      </c>
      <c r="D1905" s="562">
        <v>2000</v>
      </c>
      <c r="E1905" s="460" t="s">
        <v>8423</v>
      </c>
      <c r="F1905" s="464" t="s">
        <v>962</v>
      </c>
      <c r="G1905" s="464" t="s">
        <v>797</v>
      </c>
      <c r="H1905" s="460"/>
      <c r="I1905" s="359">
        <v>1</v>
      </c>
    </row>
    <row r="1906" spans="1:9" s="530" customFormat="1" ht="24" x14ac:dyDescent="0.2">
      <c r="A1906" s="522">
        <v>1900</v>
      </c>
      <c r="B1906" s="523" t="s">
        <v>8424</v>
      </c>
      <c r="C1906" s="478" t="s">
        <v>8425</v>
      </c>
      <c r="D1906" s="562">
        <v>2012</v>
      </c>
      <c r="E1906" s="460" t="s">
        <v>8426</v>
      </c>
      <c r="F1906" s="464" t="s">
        <v>962</v>
      </c>
      <c r="G1906" s="464" t="s">
        <v>797</v>
      </c>
      <c r="H1906" s="460"/>
      <c r="I1906" s="359">
        <v>1</v>
      </c>
    </row>
    <row r="1907" spans="1:9" s="530" customFormat="1" ht="24" x14ac:dyDescent="0.2">
      <c r="A1907" s="522">
        <v>1901</v>
      </c>
      <c r="B1907" s="523" t="s">
        <v>8427</v>
      </c>
      <c r="C1907" s="460" t="s">
        <v>8428</v>
      </c>
      <c r="D1907" s="562">
        <v>1970</v>
      </c>
      <c r="E1907" s="460" t="s">
        <v>8429</v>
      </c>
      <c r="F1907" s="464" t="s">
        <v>962</v>
      </c>
      <c r="G1907" s="464" t="s">
        <v>797</v>
      </c>
      <c r="H1907" s="460"/>
      <c r="I1907" s="359">
        <v>1</v>
      </c>
    </row>
    <row r="1908" spans="1:9" s="530" customFormat="1" ht="24" x14ac:dyDescent="0.2">
      <c r="A1908" s="522">
        <v>1902</v>
      </c>
      <c r="B1908" s="523" t="s">
        <v>8430</v>
      </c>
      <c r="C1908" s="460" t="s">
        <v>8431</v>
      </c>
      <c r="D1908" s="562" t="s">
        <v>8432</v>
      </c>
      <c r="E1908" s="460" t="s">
        <v>8433</v>
      </c>
      <c r="F1908" s="464" t="s">
        <v>962</v>
      </c>
      <c r="G1908" s="464" t="s">
        <v>797</v>
      </c>
      <c r="H1908" s="460"/>
      <c r="I1908" s="359">
        <v>1</v>
      </c>
    </row>
    <row r="1909" spans="1:9" s="530" customFormat="1" ht="24" x14ac:dyDescent="0.2">
      <c r="A1909" s="522">
        <v>1903</v>
      </c>
      <c r="B1909" s="523" t="s">
        <v>8434</v>
      </c>
      <c r="C1909" s="460" t="s">
        <v>8431</v>
      </c>
      <c r="D1909" s="562" t="s">
        <v>8432</v>
      </c>
      <c r="E1909" s="460" t="s">
        <v>8435</v>
      </c>
      <c r="F1909" s="464" t="s">
        <v>962</v>
      </c>
      <c r="G1909" s="464" t="s">
        <v>797</v>
      </c>
      <c r="H1909" s="460"/>
      <c r="I1909" s="359">
        <v>1</v>
      </c>
    </row>
    <row r="1910" spans="1:9" s="530" customFormat="1" ht="24" x14ac:dyDescent="0.2">
      <c r="A1910" s="522">
        <v>1904</v>
      </c>
      <c r="B1910" s="523" t="s">
        <v>8436</v>
      </c>
      <c r="C1910" s="460" t="s">
        <v>8437</v>
      </c>
      <c r="D1910" s="562" t="s">
        <v>8432</v>
      </c>
      <c r="E1910" s="460" t="s">
        <v>8438</v>
      </c>
      <c r="F1910" s="464" t="s">
        <v>962</v>
      </c>
      <c r="G1910" s="464" t="s">
        <v>797</v>
      </c>
      <c r="H1910" s="460"/>
      <c r="I1910" s="359">
        <v>1</v>
      </c>
    </row>
    <row r="1911" spans="1:9" s="530" customFormat="1" ht="24" x14ac:dyDescent="0.2">
      <c r="A1911" s="522">
        <v>1905</v>
      </c>
      <c r="B1911" s="523" t="s">
        <v>8439</v>
      </c>
      <c r="C1911" s="460" t="s">
        <v>8440</v>
      </c>
      <c r="D1911" s="562" t="s">
        <v>8432</v>
      </c>
      <c r="E1911" s="460" t="s">
        <v>8441</v>
      </c>
      <c r="F1911" s="464" t="s">
        <v>962</v>
      </c>
      <c r="G1911" s="464" t="s">
        <v>797</v>
      </c>
      <c r="H1911" s="460"/>
      <c r="I1911" s="359">
        <v>1</v>
      </c>
    </row>
    <row r="1912" spans="1:9" s="530" customFormat="1" ht="24" x14ac:dyDescent="0.2">
      <c r="A1912" s="522">
        <v>1906</v>
      </c>
      <c r="B1912" s="523" t="s">
        <v>8442</v>
      </c>
      <c r="C1912" s="460" t="s">
        <v>8443</v>
      </c>
      <c r="D1912" s="562" t="s">
        <v>8432</v>
      </c>
      <c r="E1912" s="460" t="s">
        <v>8444</v>
      </c>
      <c r="F1912" s="464" t="s">
        <v>962</v>
      </c>
      <c r="G1912" s="464" t="s">
        <v>797</v>
      </c>
      <c r="H1912" s="460"/>
      <c r="I1912" s="359">
        <v>1</v>
      </c>
    </row>
    <row r="1913" spans="1:9" s="530" customFormat="1" ht="24" x14ac:dyDescent="0.2">
      <c r="A1913" s="522">
        <v>1907</v>
      </c>
      <c r="B1913" s="523" t="s">
        <v>8445</v>
      </c>
      <c r="C1913" s="460" t="s">
        <v>8446</v>
      </c>
      <c r="D1913" s="562" t="s">
        <v>8432</v>
      </c>
      <c r="E1913" s="463" t="s">
        <v>8447</v>
      </c>
      <c r="F1913" s="464" t="s">
        <v>962</v>
      </c>
      <c r="G1913" s="464" t="s">
        <v>797</v>
      </c>
      <c r="H1913" s="460"/>
      <c r="I1913" s="359">
        <v>1</v>
      </c>
    </row>
    <row r="1914" spans="1:9" s="530" customFormat="1" ht="24" x14ac:dyDescent="0.2">
      <c r="A1914" s="522">
        <v>1908</v>
      </c>
      <c r="B1914" s="523" t="s">
        <v>8448</v>
      </c>
      <c r="C1914" s="460" t="s">
        <v>8449</v>
      </c>
      <c r="D1914" s="562" t="s">
        <v>8432</v>
      </c>
      <c r="E1914" s="460" t="s">
        <v>8450</v>
      </c>
      <c r="F1914" s="464" t="s">
        <v>962</v>
      </c>
      <c r="G1914" s="464" t="s">
        <v>797</v>
      </c>
      <c r="H1914" s="460"/>
      <c r="I1914" s="359">
        <v>1</v>
      </c>
    </row>
    <row r="1915" spans="1:9" s="530" customFormat="1" ht="24" x14ac:dyDescent="0.2">
      <c r="A1915" s="522">
        <v>1909</v>
      </c>
      <c r="B1915" s="523" t="s">
        <v>8451</v>
      </c>
      <c r="C1915" s="460" t="s">
        <v>8452</v>
      </c>
      <c r="D1915" s="562" t="s">
        <v>8432</v>
      </c>
      <c r="E1915" s="460" t="s">
        <v>8453</v>
      </c>
      <c r="F1915" s="464" t="s">
        <v>962</v>
      </c>
      <c r="G1915" s="464" t="s">
        <v>797</v>
      </c>
      <c r="H1915" s="460"/>
      <c r="I1915" s="359">
        <v>1</v>
      </c>
    </row>
    <row r="1916" spans="1:9" s="530" customFormat="1" ht="24" x14ac:dyDescent="0.2">
      <c r="A1916" s="522">
        <v>1910</v>
      </c>
      <c r="B1916" s="523" t="s">
        <v>8454</v>
      </c>
      <c r="C1916" s="460" t="s">
        <v>8455</v>
      </c>
      <c r="D1916" s="562" t="s">
        <v>8432</v>
      </c>
      <c r="E1916" s="460" t="s">
        <v>8456</v>
      </c>
      <c r="F1916" s="464" t="s">
        <v>962</v>
      </c>
      <c r="G1916" s="464" t="s">
        <v>797</v>
      </c>
      <c r="H1916" s="460"/>
      <c r="I1916" s="359">
        <v>2</v>
      </c>
    </row>
    <row r="1917" spans="1:9" s="530" customFormat="1" ht="24" x14ac:dyDescent="0.2">
      <c r="A1917" s="522">
        <v>1911</v>
      </c>
      <c r="B1917" s="523" t="s">
        <v>8457</v>
      </c>
      <c r="C1917" s="460" t="s">
        <v>8458</v>
      </c>
      <c r="D1917" s="562" t="s">
        <v>8432</v>
      </c>
      <c r="E1917" s="460" t="s">
        <v>8459</v>
      </c>
      <c r="F1917" s="464" t="s">
        <v>962</v>
      </c>
      <c r="G1917" s="464" t="s">
        <v>797</v>
      </c>
      <c r="H1917" s="460"/>
      <c r="I1917" s="359">
        <v>1</v>
      </c>
    </row>
    <row r="1918" spans="1:9" s="530" customFormat="1" ht="24" x14ac:dyDescent="0.2">
      <c r="A1918" s="522">
        <v>1912</v>
      </c>
      <c r="B1918" s="523" t="s">
        <v>8460</v>
      </c>
      <c r="C1918" s="460" t="s">
        <v>8461</v>
      </c>
      <c r="D1918" s="562" t="s">
        <v>8432</v>
      </c>
      <c r="E1918" s="460" t="s">
        <v>8462</v>
      </c>
      <c r="F1918" s="464" t="s">
        <v>962</v>
      </c>
      <c r="G1918" s="464" t="s">
        <v>797</v>
      </c>
      <c r="H1918" s="460"/>
      <c r="I1918" s="359">
        <v>1</v>
      </c>
    </row>
    <row r="1919" spans="1:9" s="530" customFormat="1" ht="24" x14ac:dyDescent="0.2">
      <c r="A1919" s="522">
        <v>1913</v>
      </c>
      <c r="B1919" s="523" t="s">
        <v>8463</v>
      </c>
      <c r="C1919" s="460" t="s">
        <v>8464</v>
      </c>
      <c r="D1919" s="562" t="s">
        <v>8432</v>
      </c>
      <c r="E1919" s="460" t="s">
        <v>8465</v>
      </c>
      <c r="F1919" s="464" t="s">
        <v>962</v>
      </c>
      <c r="G1919" s="464" t="s">
        <v>797</v>
      </c>
      <c r="H1919" s="460"/>
      <c r="I1919" s="359">
        <v>1</v>
      </c>
    </row>
    <row r="1920" spans="1:9" s="530" customFormat="1" ht="24" x14ac:dyDescent="0.2">
      <c r="A1920" s="522">
        <v>1914</v>
      </c>
      <c r="B1920" s="523" t="s">
        <v>8466</v>
      </c>
      <c r="C1920" s="460" t="s">
        <v>8467</v>
      </c>
      <c r="D1920" s="562" t="s">
        <v>8432</v>
      </c>
      <c r="E1920" s="460" t="s">
        <v>8468</v>
      </c>
      <c r="F1920" s="464" t="s">
        <v>962</v>
      </c>
      <c r="G1920" s="464" t="s">
        <v>797</v>
      </c>
      <c r="H1920" s="460"/>
      <c r="I1920" s="359">
        <v>1</v>
      </c>
    </row>
    <row r="1921" spans="1:9" s="530" customFormat="1" ht="24" x14ac:dyDescent="0.2">
      <c r="A1921" s="522">
        <v>1915</v>
      </c>
      <c r="B1921" s="523" t="s">
        <v>8469</v>
      </c>
      <c r="C1921" s="460" t="s">
        <v>8470</v>
      </c>
      <c r="D1921" s="562" t="s">
        <v>8432</v>
      </c>
      <c r="E1921" s="460" t="s">
        <v>8471</v>
      </c>
      <c r="F1921" s="464" t="s">
        <v>962</v>
      </c>
      <c r="G1921" s="464" t="s">
        <v>797</v>
      </c>
      <c r="H1921" s="460"/>
      <c r="I1921" s="359">
        <v>1</v>
      </c>
    </row>
    <row r="1922" spans="1:9" s="530" customFormat="1" ht="24" x14ac:dyDescent="0.2">
      <c r="A1922" s="522">
        <v>1916</v>
      </c>
      <c r="B1922" s="523" t="s">
        <v>8472</v>
      </c>
      <c r="C1922" s="460" t="s">
        <v>8473</v>
      </c>
      <c r="D1922" s="562" t="s">
        <v>8432</v>
      </c>
      <c r="E1922" s="460" t="s">
        <v>8474</v>
      </c>
      <c r="F1922" s="464" t="s">
        <v>962</v>
      </c>
      <c r="G1922" s="464" t="s">
        <v>797</v>
      </c>
      <c r="H1922" s="460"/>
      <c r="I1922" s="359">
        <v>1</v>
      </c>
    </row>
    <row r="1923" spans="1:9" s="530" customFormat="1" ht="24" x14ac:dyDescent="0.2">
      <c r="A1923" s="522">
        <v>1917</v>
      </c>
      <c r="B1923" s="523" t="s">
        <v>8475</v>
      </c>
      <c r="C1923" s="460" t="s">
        <v>8476</v>
      </c>
      <c r="D1923" s="562">
        <v>2012</v>
      </c>
      <c r="E1923" s="460" t="s">
        <v>8477</v>
      </c>
      <c r="F1923" s="464" t="s">
        <v>962</v>
      </c>
      <c r="G1923" s="464" t="s">
        <v>797</v>
      </c>
      <c r="H1923" s="460"/>
      <c r="I1923" s="359">
        <v>1</v>
      </c>
    </row>
    <row r="1924" spans="1:9" s="530" customFormat="1" ht="24" x14ac:dyDescent="0.2">
      <c r="A1924" s="522">
        <v>1918</v>
      </c>
      <c r="B1924" s="523" t="s">
        <v>8478</v>
      </c>
      <c r="C1924" s="478" t="s">
        <v>8479</v>
      </c>
      <c r="D1924" s="562" t="s">
        <v>8432</v>
      </c>
      <c r="E1924" s="460" t="s">
        <v>8480</v>
      </c>
      <c r="F1924" s="464" t="s">
        <v>962</v>
      </c>
      <c r="G1924" s="464" t="s">
        <v>797</v>
      </c>
      <c r="H1924" s="460"/>
      <c r="I1924" s="359">
        <v>1</v>
      </c>
    </row>
    <row r="1925" spans="1:9" s="530" customFormat="1" ht="144" x14ac:dyDescent="0.2">
      <c r="A1925" s="522">
        <v>1919</v>
      </c>
      <c r="B1925" s="523" t="s">
        <v>8481</v>
      </c>
      <c r="C1925" s="460" t="s">
        <v>8482</v>
      </c>
      <c r="D1925" s="562" t="s">
        <v>8432</v>
      </c>
      <c r="E1925" s="460" t="s">
        <v>8483</v>
      </c>
      <c r="F1925" s="464" t="s">
        <v>962</v>
      </c>
      <c r="G1925" s="464" t="s">
        <v>797</v>
      </c>
      <c r="H1925" s="460"/>
      <c r="I1925" s="359">
        <v>1</v>
      </c>
    </row>
    <row r="1926" spans="1:9" s="530" customFormat="1" ht="144" x14ac:dyDescent="0.2">
      <c r="A1926" s="522">
        <v>1920</v>
      </c>
      <c r="B1926" s="523" t="s">
        <v>8484</v>
      </c>
      <c r="C1926" s="460" t="s">
        <v>8485</v>
      </c>
      <c r="D1926" s="562" t="s">
        <v>8432</v>
      </c>
      <c r="E1926" s="460" t="s">
        <v>8483</v>
      </c>
      <c r="F1926" s="464" t="s">
        <v>962</v>
      </c>
      <c r="G1926" s="464" t="s">
        <v>797</v>
      </c>
      <c r="H1926" s="460"/>
      <c r="I1926" s="359">
        <v>2</v>
      </c>
    </row>
    <row r="1927" spans="1:9" s="530" customFormat="1" ht="84" x14ac:dyDescent="0.2">
      <c r="A1927" s="522">
        <v>1921</v>
      </c>
      <c r="B1927" s="523" t="s">
        <v>8486</v>
      </c>
      <c r="C1927" s="460" t="s">
        <v>8487</v>
      </c>
      <c r="D1927" s="562" t="s">
        <v>8432</v>
      </c>
      <c r="E1927" s="460" t="s">
        <v>8488</v>
      </c>
      <c r="F1927" s="464" t="s">
        <v>962</v>
      </c>
      <c r="G1927" s="464" t="s">
        <v>797</v>
      </c>
      <c r="H1927" s="460"/>
      <c r="I1927" s="359">
        <v>1</v>
      </c>
    </row>
    <row r="1928" spans="1:9" s="530" customFormat="1" ht="84" x14ac:dyDescent="0.2">
      <c r="A1928" s="522">
        <v>1922</v>
      </c>
      <c r="B1928" s="523" t="s">
        <v>8489</v>
      </c>
      <c r="C1928" s="460" t="s">
        <v>8490</v>
      </c>
      <c r="D1928" s="562" t="s">
        <v>8432</v>
      </c>
      <c r="E1928" s="460" t="s">
        <v>8491</v>
      </c>
      <c r="F1928" s="464" t="s">
        <v>962</v>
      </c>
      <c r="G1928" s="464" t="s">
        <v>797</v>
      </c>
      <c r="H1928" s="460"/>
      <c r="I1928" s="359">
        <v>1</v>
      </c>
    </row>
    <row r="1929" spans="1:9" s="530" customFormat="1" ht="120" x14ac:dyDescent="0.2">
      <c r="A1929" s="522">
        <v>1923</v>
      </c>
      <c r="B1929" s="523" t="s">
        <v>8492</v>
      </c>
      <c r="C1929" s="460" t="s">
        <v>8493</v>
      </c>
      <c r="D1929" s="562" t="s">
        <v>8432</v>
      </c>
      <c r="E1929" s="460" t="s">
        <v>8494</v>
      </c>
      <c r="F1929" s="464" t="s">
        <v>962</v>
      </c>
      <c r="G1929" s="464" t="s">
        <v>797</v>
      </c>
      <c r="H1929" s="460"/>
      <c r="I1929" s="359">
        <v>1</v>
      </c>
    </row>
    <row r="1930" spans="1:9" s="530" customFormat="1" ht="36" x14ac:dyDescent="0.2">
      <c r="A1930" s="522">
        <v>1924</v>
      </c>
      <c r="B1930" s="523" t="s">
        <v>8495</v>
      </c>
      <c r="C1930" s="460" t="s">
        <v>8496</v>
      </c>
      <c r="D1930" s="562" t="s">
        <v>8432</v>
      </c>
      <c r="E1930" s="460" t="s">
        <v>8497</v>
      </c>
      <c r="F1930" s="464" t="s">
        <v>962</v>
      </c>
      <c r="G1930" s="464" t="s">
        <v>797</v>
      </c>
      <c r="H1930" s="460"/>
      <c r="I1930" s="359">
        <v>1</v>
      </c>
    </row>
    <row r="1931" spans="1:9" s="530" customFormat="1" ht="60" x14ac:dyDescent="0.2">
      <c r="A1931" s="522">
        <v>1925</v>
      </c>
      <c r="B1931" s="523" t="s">
        <v>8498</v>
      </c>
      <c r="C1931" s="460" t="s">
        <v>8499</v>
      </c>
      <c r="D1931" s="562" t="s">
        <v>8432</v>
      </c>
      <c r="E1931" s="460" t="s">
        <v>8500</v>
      </c>
      <c r="F1931" s="464" t="s">
        <v>962</v>
      </c>
      <c r="G1931" s="464" t="s">
        <v>797</v>
      </c>
      <c r="H1931" s="460"/>
      <c r="I1931" s="359">
        <v>3</v>
      </c>
    </row>
    <row r="1932" spans="1:9" s="530" customFormat="1" ht="60" x14ac:dyDescent="0.2">
      <c r="A1932" s="522">
        <v>1926</v>
      </c>
      <c r="B1932" s="523" t="s">
        <v>8501</v>
      </c>
      <c r="C1932" s="460" t="s">
        <v>8502</v>
      </c>
      <c r="D1932" s="562" t="s">
        <v>8432</v>
      </c>
      <c r="E1932" s="460" t="s">
        <v>8503</v>
      </c>
      <c r="F1932" s="464" t="s">
        <v>962</v>
      </c>
      <c r="G1932" s="464" t="s">
        <v>797</v>
      </c>
      <c r="H1932" s="460"/>
      <c r="I1932" s="359">
        <v>2</v>
      </c>
    </row>
    <row r="1933" spans="1:9" s="530" customFormat="1" ht="48" x14ac:dyDescent="0.2">
      <c r="A1933" s="522">
        <v>1927</v>
      </c>
      <c r="B1933" s="523" t="s">
        <v>8504</v>
      </c>
      <c r="C1933" s="460" t="s">
        <v>8505</v>
      </c>
      <c r="D1933" s="562" t="s">
        <v>8432</v>
      </c>
      <c r="E1933" s="460" t="s">
        <v>8506</v>
      </c>
      <c r="F1933" s="464" t="s">
        <v>962</v>
      </c>
      <c r="G1933" s="464" t="s">
        <v>797</v>
      </c>
      <c r="H1933" s="460"/>
      <c r="I1933" s="359">
        <v>1</v>
      </c>
    </row>
    <row r="1934" spans="1:9" s="530" customFormat="1" ht="36" x14ac:dyDescent="0.2">
      <c r="A1934" s="522">
        <v>1928</v>
      </c>
      <c r="B1934" s="523" t="s">
        <v>8507</v>
      </c>
      <c r="C1934" s="460" t="s">
        <v>8508</v>
      </c>
      <c r="D1934" s="562" t="s">
        <v>8432</v>
      </c>
      <c r="E1934" s="460" t="s">
        <v>8509</v>
      </c>
      <c r="F1934" s="464" t="s">
        <v>962</v>
      </c>
      <c r="G1934" s="464" t="s">
        <v>797</v>
      </c>
      <c r="H1934" s="460"/>
      <c r="I1934" s="359">
        <v>1</v>
      </c>
    </row>
    <row r="1935" spans="1:9" s="530" customFormat="1" ht="48" x14ac:dyDescent="0.2">
      <c r="A1935" s="522">
        <v>1929</v>
      </c>
      <c r="B1935" s="523" t="s">
        <v>8510</v>
      </c>
      <c r="C1935" s="460" t="s">
        <v>8511</v>
      </c>
      <c r="D1935" s="562" t="s">
        <v>8432</v>
      </c>
      <c r="E1935" s="460" t="s">
        <v>8512</v>
      </c>
      <c r="F1935" s="464" t="s">
        <v>962</v>
      </c>
      <c r="G1935" s="464" t="s">
        <v>797</v>
      </c>
      <c r="H1935" s="460"/>
      <c r="I1935" s="359">
        <v>1</v>
      </c>
    </row>
    <row r="1936" spans="1:9" s="530" customFormat="1" ht="36" x14ac:dyDescent="0.2">
      <c r="A1936" s="522">
        <v>1930</v>
      </c>
      <c r="B1936" s="523" t="s">
        <v>8513</v>
      </c>
      <c r="C1936" s="460" t="s">
        <v>8514</v>
      </c>
      <c r="D1936" s="562" t="s">
        <v>8432</v>
      </c>
      <c r="E1936" s="460" t="s">
        <v>8515</v>
      </c>
      <c r="F1936" s="464" t="s">
        <v>962</v>
      </c>
      <c r="G1936" s="464" t="s">
        <v>797</v>
      </c>
      <c r="H1936" s="460"/>
      <c r="I1936" s="359">
        <v>6</v>
      </c>
    </row>
    <row r="1937" spans="1:9" s="530" customFormat="1" ht="24" x14ac:dyDescent="0.2">
      <c r="A1937" s="522">
        <v>1931</v>
      </c>
      <c r="B1937" s="523" t="s">
        <v>8516</v>
      </c>
      <c r="C1937" s="460" t="s">
        <v>8517</v>
      </c>
      <c r="D1937" s="562" t="s">
        <v>8432</v>
      </c>
      <c r="E1937" s="460" t="s">
        <v>8518</v>
      </c>
      <c r="F1937" s="464" t="s">
        <v>962</v>
      </c>
      <c r="G1937" s="464" t="s">
        <v>797</v>
      </c>
      <c r="H1937" s="460"/>
      <c r="I1937" s="359">
        <v>1</v>
      </c>
    </row>
    <row r="1938" spans="1:9" s="530" customFormat="1" ht="132" x14ac:dyDescent="0.2">
      <c r="A1938" s="522">
        <v>1932</v>
      </c>
      <c r="B1938" s="523" t="s">
        <v>8519</v>
      </c>
      <c r="C1938" s="460" t="s">
        <v>8520</v>
      </c>
      <c r="D1938" s="562" t="s">
        <v>8432</v>
      </c>
      <c r="E1938" s="460" t="s">
        <v>8521</v>
      </c>
      <c r="F1938" s="464" t="s">
        <v>962</v>
      </c>
      <c r="G1938" s="464" t="s">
        <v>797</v>
      </c>
      <c r="H1938" s="460"/>
      <c r="I1938" s="359">
        <v>1</v>
      </c>
    </row>
    <row r="1939" spans="1:9" s="530" customFormat="1" ht="24" x14ac:dyDescent="0.2">
      <c r="A1939" s="522">
        <v>1933</v>
      </c>
      <c r="B1939" s="523" t="s">
        <v>8522</v>
      </c>
      <c r="C1939" s="460" t="s">
        <v>1465</v>
      </c>
      <c r="D1939" s="562" t="s">
        <v>8432</v>
      </c>
      <c r="E1939" s="460" t="s">
        <v>8523</v>
      </c>
      <c r="F1939" s="464" t="s">
        <v>962</v>
      </c>
      <c r="G1939" s="464" t="s">
        <v>797</v>
      </c>
      <c r="H1939" s="460"/>
      <c r="I1939" s="359">
        <v>1</v>
      </c>
    </row>
    <row r="1940" spans="1:9" s="530" customFormat="1" ht="24" x14ac:dyDescent="0.2">
      <c r="A1940" s="522">
        <v>1934</v>
      </c>
      <c r="B1940" s="523" t="s">
        <v>8524</v>
      </c>
      <c r="C1940" s="460" t="s">
        <v>583</v>
      </c>
      <c r="D1940" s="562" t="s">
        <v>8432</v>
      </c>
      <c r="E1940" s="460" t="s">
        <v>8525</v>
      </c>
      <c r="F1940" s="464" t="s">
        <v>962</v>
      </c>
      <c r="G1940" s="464" t="s">
        <v>797</v>
      </c>
      <c r="H1940" s="460"/>
      <c r="I1940" s="359">
        <v>1</v>
      </c>
    </row>
    <row r="1941" spans="1:9" s="530" customFormat="1" ht="24" x14ac:dyDescent="0.2">
      <c r="A1941" s="522">
        <v>1935</v>
      </c>
      <c r="B1941" s="523" t="s">
        <v>8526</v>
      </c>
      <c r="C1941" s="460" t="s">
        <v>8527</v>
      </c>
      <c r="D1941" s="562" t="s">
        <v>8432</v>
      </c>
      <c r="E1941" s="460" t="s">
        <v>8528</v>
      </c>
      <c r="F1941" s="464" t="s">
        <v>962</v>
      </c>
      <c r="G1941" s="464" t="s">
        <v>797</v>
      </c>
      <c r="H1941" s="460"/>
      <c r="I1941" s="359">
        <v>1</v>
      </c>
    </row>
    <row r="1942" spans="1:9" s="530" customFormat="1" ht="24" x14ac:dyDescent="0.2">
      <c r="A1942" s="522">
        <v>1936</v>
      </c>
      <c r="B1942" s="523" t="s">
        <v>8529</v>
      </c>
      <c r="C1942" s="460" t="s">
        <v>8530</v>
      </c>
      <c r="D1942" s="562" t="s">
        <v>8432</v>
      </c>
      <c r="E1942" s="460" t="s">
        <v>8531</v>
      </c>
      <c r="F1942" s="464" t="s">
        <v>962</v>
      </c>
      <c r="G1942" s="464" t="s">
        <v>797</v>
      </c>
      <c r="H1942" s="460"/>
      <c r="I1942" s="359">
        <v>2</v>
      </c>
    </row>
    <row r="1943" spans="1:9" s="530" customFormat="1" ht="24" x14ac:dyDescent="0.2">
      <c r="A1943" s="522">
        <v>1937</v>
      </c>
      <c r="B1943" s="523" t="s">
        <v>8532</v>
      </c>
      <c r="C1943" s="460" t="s">
        <v>8533</v>
      </c>
      <c r="D1943" s="562" t="s">
        <v>8432</v>
      </c>
      <c r="E1943" s="460" t="s">
        <v>8534</v>
      </c>
      <c r="F1943" s="464" t="s">
        <v>962</v>
      </c>
      <c r="G1943" s="464" t="s">
        <v>797</v>
      </c>
      <c r="H1943" s="460"/>
      <c r="I1943" s="359">
        <v>2</v>
      </c>
    </row>
    <row r="1944" spans="1:9" s="530" customFormat="1" ht="24" x14ac:dyDescent="0.2">
      <c r="A1944" s="522">
        <v>1938</v>
      </c>
      <c r="B1944" s="523" t="s">
        <v>8535</v>
      </c>
      <c r="C1944" s="460" t="s">
        <v>8536</v>
      </c>
      <c r="D1944" s="562" t="s">
        <v>8432</v>
      </c>
      <c r="E1944" s="460" t="s">
        <v>8537</v>
      </c>
      <c r="F1944" s="464" t="s">
        <v>962</v>
      </c>
      <c r="G1944" s="464" t="s">
        <v>797</v>
      </c>
      <c r="H1944" s="460"/>
      <c r="I1944" s="359">
        <v>1</v>
      </c>
    </row>
    <row r="1945" spans="1:9" s="530" customFormat="1" ht="24" x14ac:dyDescent="0.2">
      <c r="A1945" s="522">
        <v>1939</v>
      </c>
      <c r="B1945" s="523" t="s">
        <v>8538</v>
      </c>
      <c r="C1945" s="460" t="s">
        <v>8539</v>
      </c>
      <c r="D1945" s="562" t="s">
        <v>8432</v>
      </c>
      <c r="E1945" s="460" t="s">
        <v>8540</v>
      </c>
      <c r="F1945" s="464" t="s">
        <v>962</v>
      </c>
      <c r="G1945" s="464" t="s">
        <v>797</v>
      </c>
      <c r="H1945" s="460"/>
      <c r="I1945" s="359">
        <v>1</v>
      </c>
    </row>
    <row r="1946" spans="1:9" s="530" customFormat="1" ht="24" x14ac:dyDescent="0.2">
      <c r="A1946" s="522">
        <v>1940</v>
      </c>
      <c r="B1946" s="523" t="s">
        <v>8541</v>
      </c>
      <c r="C1946" s="460" t="s">
        <v>8542</v>
      </c>
      <c r="D1946" s="562" t="s">
        <v>8432</v>
      </c>
      <c r="E1946" s="460" t="s">
        <v>8543</v>
      </c>
      <c r="F1946" s="464" t="s">
        <v>962</v>
      </c>
      <c r="G1946" s="464" t="s">
        <v>797</v>
      </c>
      <c r="H1946" s="460"/>
      <c r="I1946" s="359">
        <v>1</v>
      </c>
    </row>
    <row r="1947" spans="1:9" s="530" customFormat="1" ht="24" x14ac:dyDescent="0.2">
      <c r="A1947" s="522">
        <v>1941</v>
      </c>
      <c r="B1947" s="523" t="s">
        <v>8544</v>
      </c>
      <c r="C1947" s="460" t="s">
        <v>8542</v>
      </c>
      <c r="D1947" s="562" t="s">
        <v>8432</v>
      </c>
      <c r="E1947" s="460" t="s">
        <v>8545</v>
      </c>
      <c r="F1947" s="464" t="s">
        <v>962</v>
      </c>
      <c r="G1947" s="464" t="s">
        <v>797</v>
      </c>
      <c r="H1947" s="460"/>
      <c r="I1947" s="359">
        <v>1</v>
      </c>
    </row>
    <row r="1948" spans="1:9" s="530" customFormat="1" ht="24" x14ac:dyDescent="0.2">
      <c r="A1948" s="522">
        <v>1942</v>
      </c>
      <c r="B1948" s="523" t="s">
        <v>8546</v>
      </c>
      <c r="C1948" s="460" t="s">
        <v>8542</v>
      </c>
      <c r="D1948" s="562" t="s">
        <v>8432</v>
      </c>
      <c r="E1948" s="460" t="s">
        <v>8547</v>
      </c>
      <c r="F1948" s="464" t="s">
        <v>962</v>
      </c>
      <c r="G1948" s="464" t="s">
        <v>797</v>
      </c>
      <c r="H1948" s="460"/>
      <c r="I1948" s="359">
        <v>4</v>
      </c>
    </row>
    <row r="1949" spans="1:9" s="530" customFormat="1" ht="36" x14ac:dyDescent="0.2">
      <c r="A1949" s="522">
        <v>1943</v>
      </c>
      <c r="B1949" s="523" t="s">
        <v>8548</v>
      </c>
      <c r="C1949" s="460" t="s">
        <v>8549</v>
      </c>
      <c r="D1949" s="562" t="s">
        <v>8432</v>
      </c>
      <c r="E1949" s="460" t="s">
        <v>8550</v>
      </c>
      <c r="F1949" s="464" t="s">
        <v>962</v>
      </c>
      <c r="G1949" s="464" t="s">
        <v>797</v>
      </c>
      <c r="H1949" s="460"/>
      <c r="I1949" s="359">
        <v>1</v>
      </c>
    </row>
    <row r="1950" spans="1:9" s="530" customFormat="1" ht="24" x14ac:dyDescent="0.2">
      <c r="A1950" s="522">
        <v>1944</v>
      </c>
      <c r="B1950" s="523" t="s">
        <v>8551</v>
      </c>
      <c r="C1950" s="460" t="s">
        <v>8552</v>
      </c>
      <c r="D1950" s="562">
        <v>2014</v>
      </c>
      <c r="E1950" s="460" t="s">
        <v>6860</v>
      </c>
      <c r="F1950" s="464" t="s">
        <v>962</v>
      </c>
      <c r="G1950" s="464" t="s">
        <v>797</v>
      </c>
      <c r="H1950" s="460"/>
      <c r="I1950" s="359">
        <v>1</v>
      </c>
    </row>
    <row r="1951" spans="1:9" s="530" customFormat="1" ht="24" x14ac:dyDescent="0.2">
      <c r="A1951" s="522">
        <v>1945</v>
      </c>
      <c r="B1951" s="523" t="s">
        <v>8553</v>
      </c>
      <c r="C1951" s="460" t="s">
        <v>8554</v>
      </c>
      <c r="D1951" s="562" t="s">
        <v>8432</v>
      </c>
      <c r="E1951" s="460" t="s">
        <v>8555</v>
      </c>
      <c r="F1951" s="464" t="s">
        <v>962</v>
      </c>
      <c r="G1951" s="464" t="s">
        <v>797</v>
      </c>
      <c r="H1951" s="460"/>
      <c r="I1951" s="359">
        <v>1</v>
      </c>
    </row>
    <row r="1952" spans="1:9" s="530" customFormat="1" ht="48" x14ac:dyDescent="0.2">
      <c r="A1952" s="522">
        <v>1946</v>
      </c>
      <c r="B1952" s="523" t="s">
        <v>8556</v>
      </c>
      <c r="C1952" s="460" t="s">
        <v>8557</v>
      </c>
      <c r="D1952" s="562" t="s">
        <v>8432</v>
      </c>
      <c r="E1952" s="460" t="s">
        <v>8558</v>
      </c>
      <c r="F1952" s="464" t="s">
        <v>962</v>
      </c>
      <c r="G1952" s="464" t="s">
        <v>797</v>
      </c>
      <c r="H1952" s="460"/>
      <c r="I1952" s="359">
        <v>1</v>
      </c>
    </row>
    <row r="1953" spans="1:9" s="530" customFormat="1" ht="48" x14ac:dyDescent="0.2">
      <c r="A1953" s="522">
        <v>1947</v>
      </c>
      <c r="B1953" s="523" t="s">
        <v>8559</v>
      </c>
      <c r="C1953" s="460" t="s">
        <v>8560</v>
      </c>
      <c r="D1953" s="562" t="s">
        <v>8432</v>
      </c>
      <c r="E1953" s="460" t="s">
        <v>8561</v>
      </c>
      <c r="F1953" s="464" t="s">
        <v>962</v>
      </c>
      <c r="G1953" s="464" t="s">
        <v>797</v>
      </c>
      <c r="H1953" s="460"/>
      <c r="I1953" s="359">
        <v>1</v>
      </c>
    </row>
    <row r="1954" spans="1:9" s="530" customFormat="1" ht="48" x14ac:dyDescent="0.2">
      <c r="A1954" s="522">
        <v>1948</v>
      </c>
      <c r="B1954" s="523" t="s">
        <v>8562</v>
      </c>
      <c r="C1954" s="460" t="s">
        <v>8563</v>
      </c>
      <c r="D1954" s="562" t="s">
        <v>8432</v>
      </c>
      <c r="E1954" s="460" t="s">
        <v>8564</v>
      </c>
      <c r="F1954" s="464" t="s">
        <v>962</v>
      </c>
      <c r="G1954" s="464" t="s">
        <v>797</v>
      </c>
      <c r="H1954" s="460"/>
      <c r="I1954" s="359">
        <v>1</v>
      </c>
    </row>
    <row r="1955" spans="1:9" s="530" customFormat="1" ht="48" x14ac:dyDescent="0.2">
      <c r="A1955" s="522">
        <v>1949</v>
      </c>
      <c r="B1955" s="523" t="s">
        <v>8565</v>
      </c>
      <c r="C1955" s="460" t="s">
        <v>8566</v>
      </c>
      <c r="D1955" s="562" t="s">
        <v>8432</v>
      </c>
      <c r="E1955" s="460" t="s">
        <v>8567</v>
      </c>
      <c r="F1955" s="464" t="s">
        <v>962</v>
      </c>
      <c r="G1955" s="464" t="s">
        <v>797</v>
      </c>
      <c r="H1955" s="460"/>
      <c r="I1955" s="359">
        <v>1</v>
      </c>
    </row>
    <row r="1956" spans="1:9" s="530" customFormat="1" ht="48" x14ac:dyDescent="0.2">
      <c r="A1956" s="522">
        <v>1950</v>
      </c>
      <c r="B1956" s="523" t="s">
        <v>8568</v>
      </c>
      <c r="C1956" s="460" t="s">
        <v>8569</v>
      </c>
      <c r="D1956" s="562" t="s">
        <v>8432</v>
      </c>
      <c r="E1956" s="460" t="s">
        <v>8570</v>
      </c>
      <c r="F1956" s="464" t="s">
        <v>962</v>
      </c>
      <c r="G1956" s="464" t="s">
        <v>797</v>
      </c>
      <c r="H1956" s="460"/>
      <c r="I1956" s="359">
        <v>1</v>
      </c>
    </row>
    <row r="1957" spans="1:9" s="530" customFormat="1" ht="72" x14ac:dyDescent="0.2">
      <c r="A1957" s="522">
        <v>1951</v>
      </c>
      <c r="B1957" s="523" t="s">
        <v>8571</v>
      </c>
      <c r="C1957" s="460" t="s">
        <v>8572</v>
      </c>
      <c r="D1957" s="562" t="s">
        <v>8432</v>
      </c>
      <c r="E1957" s="460" t="s">
        <v>8573</v>
      </c>
      <c r="F1957" s="464" t="s">
        <v>962</v>
      </c>
      <c r="G1957" s="464" t="s">
        <v>797</v>
      </c>
      <c r="H1957" s="460"/>
      <c r="I1957" s="359">
        <v>2</v>
      </c>
    </row>
    <row r="1958" spans="1:9" s="530" customFormat="1" ht="72" x14ac:dyDescent="0.2">
      <c r="A1958" s="522">
        <v>1952</v>
      </c>
      <c r="B1958" s="523" t="s">
        <v>8574</v>
      </c>
      <c r="C1958" s="460" t="s">
        <v>8575</v>
      </c>
      <c r="D1958" s="562" t="s">
        <v>8432</v>
      </c>
      <c r="E1958" s="460" t="s">
        <v>8576</v>
      </c>
      <c r="F1958" s="464" t="s">
        <v>962</v>
      </c>
      <c r="G1958" s="464" t="s">
        <v>797</v>
      </c>
      <c r="H1958" s="460"/>
      <c r="I1958" s="359">
        <v>1</v>
      </c>
    </row>
    <row r="1959" spans="1:9" s="530" customFormat="1" ht="24" x14ac:dyDescent="0.2">
      <c r="A1959" s="522">
        <v>1953</v>
      </c>
      <c r="B1959" s="523" t="s">
        <v>8577</v>
      </c>
      <c r="C1959" s="460" t="s">
        <v>8578</v>
      </c>
      <c r="D1959" s="562" t="s">
        <v>8432</v>
      </c>
      <c r="E1959" s="460" t="s">
        <v>8579</v>
      </c>
      <c r="F1959" s="464" t="s">
        <v>962</v>
      </c>
      <c r="G1959" s="464" t="s">
        <v>797</v>
      </c>
      <c r="H1959" s="460"/>
      <c r="I1959" s="359">
        <v>1</v>
      </c>
    </row>
    <row r="1960" spans="1:9" s="530" customFormat="1" ht="24" x14ac:dyDescent="0.2">
      <c r="A1960" s="522">
        <v>1954</v>
      </c>
      <c r="B1960" s="523" t="s">
        <v>8580</v>
      </c>
      <c r="C1960" s="460" t="s">
        <v>8581</v>
      </c>
      <c r="D1960" s="562" t="s">
        <v>8432</v>
      </c>
      <c r="E1960" s="460" t="s">
        <v>8582</v>
      </c>
      <c r="F1960" s="464" t="s">
        <v>962</v>
      </c>
      <c r="G1960" s="464" t="s">
        <v>797</v>
      </c>
      <c r="H1960" s="460"/>
      <c r="I1960" s="359">
        <v>1</v>
      </c>
    </row>
    <row r="1961" spans="1:9" s="530" customFormat="1" ht="24" x14ac:dyDescent="0.2">
      <c r="A1961" s="522">
        <v>1955</v>
      </c>
      <c r="B1961" s="523" t="s">
        <v>8583</v>
      </c>
      <c r="C1961" s="460" t="s">
        <v>8584</v>
      </c>
      <c r="D1961" s="562" t="s">
        <v>8432</v>
      </c>
      <c r="E1961" s="460" t="s">
        <v>8585</v>
      </c>
      <c r="F1961" s="464" t="s">
        <v>962</v>
      </c>
      <c r="G1961" s="464" t="s">
        <v>797</v>
      </c>
      <c r="H1961" s="460"/>
      <c r="I1961" s="359">
        <v>1</v>
      </c>
    </row>
    <row r="1962" spans="1:9" s="530" customFormat="1" ht="36" x14ac:dyDescent="0.2">
      <c r="A1962" s="522">
        <v>1956</v>
      </c>
      <c r="B1962" s="523" t="s">
        <v>8586</v>
      </c>
      <c r="C1962" s="460" t="s">
        <v>8587</v>
      </c>
      <c r="D1962" s="562" t="s">
        <v>8432</v>
      </c>
      <c r="E1962" s="460" t="s">
        <v>8588</v>
      </c>
      <c r="F1962" s="464" t="s">
        <v>962</v>
      </c>
      <c r="G1962" s="464" t="s">
        <v>797</v>
      </c>
      <c r="H1962" s="460"/>
      <c r="I1962" s="359">
        <v>1</v>
      </c>
    </row>
    <row r="1963" spans="1:9" s="530" customFormat="1" ht="48" x14ac:dyDescent="0.2">
      <c r="A1963" s="522">
        <v>1957</v>
      </c>
      <c r="B1963" s="523" t="s">
        <v>8589</v>
      </c>
      <c r="C1963" s="460" t="s">
        <v>8590</v>
      </c>
      <c r="D1963" s="562" t="s">
        <v>8432</v>
      </c>
      <c r="E1963" s="460" t="s">
        <v>8591</v>
      </c>
      <c r="F1963" s="464" t="s">
        <v>962</v>
      </c>
      <c r="G1963" s="464" t="s">
        <v>797</v>
      </c>
      <c r="H1963" s="460"/>
      <c r="I1963" s="359">
        <v>1</v>
      </c>
    </row>
    <row r="1964" spans="1:9" s="530" customFormat="1" ht="24" x14ac:dyDescent="0.2">
      <c r="A1964" s="522">
        <v>1958</v>
      </c>
      <c r="B1964" s="523" t="s">
        <v>8592</v>
      </c>
      <c r="C1964" s="460" t="s">
        <v>8593</v>
      </c>
      <c r="D1964" s="562" t="s">
        <v>8432</v>
      </c>
      <c r="E1964" s="460" t="s">
        <v>8594</v>
      </c>
      <c r="F1964" s="464" t="s">
        <v>962</v>
      </c>
      <c r="G1964" s="464" t="s">
        <v>797</v>
      </c>
      <c r="H1964" s="460"/>
      <c r="I1964" s="359">
        <v>1</v>
      </c>
    </row>
    <row r="1965" spans="1:9" s="530" customFormat="1" ht="24" x14ac:dyDescent="0.2">
      <c r="A1965" s="522">
        <v>1959</v>
      </c>
      <c r="B1965" s="523" t="s">
        <v>8595</v>
      </c>
      <c r="C1965" s="460" t="s">
        <v>8596</v>
      </c>
      <c r="D1965" s="562" t="s">
        <v>8432</v>
      </c>
      <c r="E1965" s="460" t="s">
        <v>8597</v>
      </c>
      <c r="F1965" s="464" t="s">
        <v>962</v>
      </c>
      <c r="G1965" s="464" t="s">
        <v>797</v>
      </c>
      <c r="H1965" s="460"/>
      <c r="I1965" s="359">
        <v>1</v>
      </c>
    </row>
    <row r="1966" spans="1:9" s="530" customFormat="1" ht="24" x14ac:dyDescent="0.2">
      <c r="A1966" s="522">
        <v>1960</v>
      </c>
      <c r="B1966" s="523" t="s">
        <v>8598</v>
      </c>
      <c r="C1966" s="460" t="s">
        <v>8599</v>
      </c>
      <c r="D1966" s="562" t="s">
        <v>8432</v>
      </c>
      <c r="E1966" s="460" t="s">
        <v>8600</v>
      </c>
      <c r="F1966" s="464" t="s">
        <v>962</v>
      </c>
      <c r="G1966" s="464" t="s">
        <v>797</v>
      </c>
      <c r="H1966" s="460"/>
      <c r="I1966" s="359">
        <v>1</v>
      </c>
    </row>
    <row r="1967" spans="1:9" s="530" customFormat="1" ht="24" x14ac:dyDescent="0.2">
      <c r="A1967" s="522">
        <v>1961</v>
      </c>
      <c r="B1967" s="523" t="s">
        <v>8601</v>
      </c>
      <c r="C1967" s="460" t="s">
        <v>8602</v>
      </c>
      <c r="D1967" s="562" t="s">
        <v>8432</v>
      </c>
      <c r="E1967" s="460" t="s">
        <v>8603</v>
      </c>
      <c r="F1967" s="464" t="s">
        <v>962</v>
      </c>
      <c r="G1967" s="464" t="s">
        <v>797</v>
      </c>
      <c r="H1967" s="460"/>
      <c r="I1967" s="359">
        <v>2</v>
      </c>
    </row>
    <row r="1968" spans="1:9" s="530" customFormat="1" ht="24" x14ac:dyDescent="0.2">
      <c r="A1968" s="522">
        <v>1962</v>
      </c>
      <c r="B1968" s="523" t="s">
        <v>8604</v>
      </c>
      <c r="C1968" s="460" t="s">
        <v>8605</v>
      </c>
      <c r="D1968" s="562" t="s">
        <v>8432</v>
      </c>
      <c r="E1968" s="460" t="s">
        <v>8606</v>
      </c>
      <c r="F1968" s="464" t="s">
        <v>962</v>
      </c>
      <c r="G1968" s="464" t="s">
        <v>797</v>
      </c>
      <c r="H1968" s="460"/>
      <c r="I1968" s="359">
        <v>1</v>
      </c>
    </row>
    <row r="1969" spans="1:9" s="530" customFormat="1" ht="36" x14ac:dyDescent="0.2">
      <c r="A1969" s="522">
        <v>1963</v>
      </c>
      <c r="B1969" s="523" t="s">
        <v>8607</v>
      </c>
      <c r="C1969" s="460" t="s">
        <v>8608</v>
      </c>
      <c r="D1969" s="562" t="s">
        <v>8432</v>
      </c>
      <c r="E1969" s="460" t="s">
        <v>8609</v>
      </c>
      <c r="F1969" s="464" t="s">
        <v>962</v>
      </c>
      <c r="G1969" s="464" t="s">
        <v>797</v>
      </c>
      <c r="H1969" s="460"/>
      <c r="I1969" s="359">
        <v>1</v>
      </c>
    </row>
    <row r="1970" spans="1:9" s="530" customFormat="1" ht="60" x14ac:dyDescent="0.2">
      <c r="A1970" s="522">
        <v>1964</v>
      </c>
      <c r="B1970" s="523" t="s">
        <v>8610</v>
      </c>
      <c r="C1970" s="460" t="s">
        <v>8611</v>
      </c>
      <c r="D1970" s="562" t="s">
        <v>8432</v>
      </c>
      <c r="E1970" s="460" t="s">
        <v>8612</v>
      </c>
      <c r="F1970" s="464" t="s">
        <v>962</v>
      </c>
      <c r="G1970" s="464" t="s">
        <v>797</v>
      </c>
      <c r="H1970" s="460"/>
      <c r="I1970" s="359">
        <v>1</v>
      </c>
    </row>
    <row r="1971" spans="1:9" s="530" customFormat="1" ht="24" x14ac:dyDescent="0.2">
      <c r="A1971" s="522">
        <v>1965</v>
      </c>
      <c r="B1971" s="523" t="s">
        <v>8613</v>
      </c>
      <c r="C1971" s="460" t="s">
        <v>8614</v>
      </c>
      <c r="D1971" s="562" t="s">
        <v>8432</v>
      </c>
      <c r="E1971" s="460" t="s">
        <v>8615</v>
      </c>
      <c r="F1971" s="464" t="s">
        <v>962</v>
      </c>
      <c r="G1971" s="464" t="s">
        <v>797</v>
      </c>
      <c r="H1971" s="460"/>
      <c r="I1971" s="359">
        <v>1</v>
      </c>
    </row>
    <row r="1972" spans="1:9" s="530" customFormat="1" ht="24" x14ac:dyDescent="0.2">
      <c r="A1972" s="522">
        <v>1966</v>
      </c>
      <c r="B1972" s="523" t="s">
        <v>8616</v>
      </c>
      <c r="C1972" s="460" t="s">
        <v>8617</v>
      </c>
      <c r="D1972" s="562" t="s">
        <v>8432</v>
      </c>
      <c r="E1972" s="460" t="s">
        <v>8618</v>
      </c>
      <c r="F1972" s="464" t="s">
        <v>962</v>
      </c>
      <c r="G1972" s="464" t="s">
        <v>797</v>
      </c>
      <c r="H1972" s="460"/>
      <c r="I1972" s="359">
        <v>1</v>
      </c>
    </row>
    <row r="1973" spans="1:9" s="530" customFormat="1" ht="36" x14ac:dyDescent="0.2">
      <c r="A1973" s="522">
        <v>1967</v>
      </c>
      <c r="B1973" s="523" t="s">
        <v>8619</v>
      </c>
      <c r="C1973" s="460" t="s">
        <v>8620</v>
      </c>
      <c r="D1973" s="562">
        <v>2000</v>
      </c>
      <c r="E1973" s="460" t="s">
        <v>8621</v>
      </c>
      <c r="F1973" s="464" t="s">
        <v>962</v>
      </c>
      <c r="G1973" s="464" t="s">
        <v>797</v>
      </c>
      <c r="H1973" s="460"/>
      <c r="I1973" s="359">
        <v>1</v>
      </c>
    </row>
    <row r="1974" spans="1:9" s="530" customFormat="1" ht="36" x14ac:dyDescent="0.2">
      <c r="A1974" s="522">
        <v>1968</v>
      </c>
      <c r="B1974" s="523" t="s">
        <v>8622</v>
      </c>
      <c r="C1974" s="460" t="s">
        <v>8024</v>
      </c>
      <c r="D1974" s="464">
        <v>2020</v>
      </c>
      <c r="E1974" s="460" t="s">
        <v>8623</v>
      </c>
      <c r="F1974" s="464" t="s">
        <v>962</v>
      </c>
      <c r="G1974" s="464" t="s">
        <v>797</v>
      </c>
      <c r="H1974" s="460"/>
      <c r="I1974" s="359">
        <v>1</v>
      </c>
    </row>
    <row r="1975" spans="1:9" s="530" customFormat="1" ht="36" x14ac:dyDescent="0.2">
      <c r="A1975" s="522">
        <v>1969</v>
      </c>
      <c r="B1975" s="523" t="s">
        <v>8624</v>
      </c>
      <c r="C1975" s="460" t="s">
        <v>8625</v>
      </c>
      <c r="D1975" s="464">
        <v>2020</v>
      </c>
      <c r="E1975" s="460" t="s">
        <v>8626</v>
      </c>
      <c r="F1975" s="464" t="s">
        <v>962</v>
      </c>
      <c r="G1975" s="464" t="s">
        <v>797</v>
      </c>
      <c r="H1975" s="460"/>
      <c r="I1975" s="359">
        <v>1</v>
      </c>
    </row>
    <row r="1976" spans="1:9" s="530" customFormat="1" ht="24" x14ac:dyDescent="0.2">
      <c r="A1976" s="522">
        <v>1970</v>
      </c>
      <c r="B1976" s="523" t="s">
        <v>8627</v>
      </c>
      <c r="C1976" s="460" t="s">
        <v>8628</v>
      </c>
      <c r="D1976" s="464">
        <v>2020</v>
      </c>
      <c r="E1976" s="460" t="s">
        <v>8629</v>
      </c>
      <c r="F1976" s="464" t="s">
        <v>962</v>
      </c>
      <c r="G1976" s="464" t="s">
        <v>797</v>
      </c>
      <c r="H1976" s="460"/>
      <c r="I1976" s="359">
        <v>1</v>
      </c>
    </row>
    <row r="1977" spans="1:9" s="530" customFormat="1" ht="48" x14ac:dyDescent="0.2">
      <c r="A1977" s="522">
        <v>1971</v>
      </c>
      <c r="B1977" s="523" t="s">
        <v>8630</v>
      </c>
      <c r="C1977" s="460" t="s">
        <v>8631</v>
      </c>
      <c r="D1977" s="464">
        <v>2020</v>
      </c>
      <c r="E1977" s="460" t="s">
        <v>8632</v>
      </c>
      <c r="F1977" s="464" t="s">
        <v>962</v>
      </c>
      <c r="G1977" s="464" t="s">
        <v>797</v>
      </c>
      <c r="H1977" s="460"/>
      <c r="I1977" s="359">
        <v>2</v>
      </c>
    </row>
    <row r="1978" spans="1:9" s="530" customFormat="1" ht="36" x14ac:dyDescent="0.2">
      <c r="A1978" s="522">
        <v>1972</v>
      </c>
      <c r="B1978" s="523" t="s">
        <v>8633</v>
      </c>
      <c r="C1978" s="460" t="s">
        <v>8634</v>
      </c>
      <c r="D1978" s="464">
        <v>2020</v>
      </c>
      <c r="E1978" s="460" t="s">
        <v>8635</v>
      </c>
      <c r="F1978" s="464" t="s">
        <v>962</v>
      </c>
      <c r="G1978" s="464" t="s">
        <v>797</v>
      </c>
      <c r="H1978" s="460"/>
      <c r="I1978" s="359">
        <v>2</v>
      </c>
    </row>
    <row r="1979" spans="1:9" s="530" customFormat="1" ht="48" x14ac:dyDescent="0.2">
      <c r="A1979" s="522">
        <v>1973</v>
      </c>
      <c r="B1979" s="523" t="s">
        <v>8636</v>
      </c>
      <c r="C1979" s="460" t="s">
        <v>8279</v>
      </c>
      <c r="D1979" s="464">
        <v>2020</v>
      </c>
      <c r="E1979" s="460" t="s">
        <v>8637</v>
      </c>
      <c r="F1979" s="464" t="s">
        <v>7424</v>
      </c>
      <c r="G1979" s="464" t="s">
        <v>1610</v>
      </c>
      <c r="H1979" s="460"/>
      <c r="I1979" s="359">
        <v>2</v>
      </c>
    </row>
    <row r="1980" spans="1:9" s="530" customFormat="1" ht="48" x14ac:dyDescent="0.2">
      <c r="A1980" s="522">
        <v>1974</v>
      </c>
      <c r="B1980" s="523" t="s">
        <v>8638</v>
      </c>
      <c r="C1980" s="460" t="s">
        <v>8279</v>
      </c>
      <c r="D1980" s="464">
        <v>2020</v>
      </c>
      <c r="E1980" s="460"/>
      <c r="F1980" s="464" t="s">
        <v>2347</v>
      </c>
      <c r="G1980" s="464" t="s">
        <v>1610</v>
      </c>
      <c r="H1980" s="524"/>
      <c r="I1980" s="359">
        <v>2</v>
      </c>
    </row>
    <row r="1981" spans="1:9" s="530" customFormat="1" ht="24" x14ac:dyDescent="0.2">
      <c r="A1981" s="522">
        <v>1975</v>
      </c>
      <c r="B1981" s="523" t="s">
        <v>8639</v>
      </c>
      <c r="C1981" s="460" t="s">
        <v>8640</v>
      </c>
      <c r="D1981" s="464">
        <v>2020</v>
      </c>
      <c r="E1981" s="460" t="s">
        <v>8641</v>
      </c>
      <c r="F1981" s="464" t="s">
        <v>7424</v>
      </c>
      <c r="G1981" s="464" t="s">
        <v>1610</v>
      </c>
      <c r="H1981" s="460"/>
      <c r="I1981" s="359">
        <v>2</v>
      </c>
    </row>
    <row r="1982" spans="1:9" s="530" customFormat="1" ht="48" x14ac:dyDescent="0.2">
      <c r="A1982" s="522">
        <v>1976</v>
      </c>
      <c r="B1982" s="523" t="s">
        <v>8642</v>
      </c>
      <c r="C1982" s="460" t="s">
        <v>8279</v>
      </c>
      <c r="D1982" s="464">
        <v>2020</v>
      </c>
      <c r="E1982" s="460" t="s">
        <v>8643</v>
      </c>
      <c r="F1982" s="464" t="s">
        <v>2893</v>
      </c>
      <c r="G1982" s="464" t="s">
        <v>1610</v>
      </c>
      <c r="H1982" s="524"/>
      <c r="I1982" s="359">
        <v>1</v>
      </c>
    </row>
    <row r="1983" spans="1:9" s="530" customFormat="1" ht="48" x14ac:dyDescent="0.2">
      <c r="A1983" s="522">
        <v>1977</v>
      </c>
      <c r="B1983" s="523" t="s">
        <v>8644</v>
      </c>
      <c r="C1983" s="460" t="s">
        <v>8279</v>
      </c>
      <c r="D1983" s="464">
        <v>2020</v>
      </c>
      <c r="E1983" s="460" t="s">
        <v>8645</v>
      </c>
      <c r="F1983" s="464" t="s">
        <v>1433</v>
      </c>
      <c r="G1983" s="464" t="s">
        <v>1610</v>
      </c>
      <c r="H1983" s="524"/>
      <c r="I1983" s="359">
        <v>4</v>
      </c>
    </row>
    <row r="1984" spans="1:9" s="530" customFormat="1" ht="24" x14ac:dyDescent="0.2">
      <c r="A1984" s="522">
        <v>1978</v>
      </c>
      <c r="B1984" s="523" t="s">
        <v>8646</v>
      </c>
      <c r="C1984" s="460" t="s">
        <v>8647</v>
      </c>
      <c r="D1984" s="464">
        <v>2020</v>
      </c>
      <c r="E1984" s="460" t="s">
        <v>8648</v>
      </c>
      <c r="F1984" s="464" t="s">
        <v>1433</v>
      </c>
      <c r="G1984" s="464" t="s">
        <v>1610</v>
      </c>
      <c r="H1984" s="524"/>
      <c r="I1984" s="359">
        <v>1</v>
      </c>
    </row>
    <row r="1985" spans="1:9" s="530" customFormat="1" ht="24" x14ac:dyDescent="0.2">
      <c r="A1985" s="522">
        <v>1979</v>
      </c>
      <c r="B1985" s="523" t="s">
        <v>8649</v>
      </c>
      <c r="C1985" s="460" t="s">
        <v>8650</v>
      </c>
      <c r="D1985" s="464">
        <v>2020</v>
      </c>
      <c r="E1985" s="460" t="s">
        <v>6860</v>
      </c>
      <c r="F1985" s="528" t="s">
        <v>2352</v>
      </c>
      <c r="G1985" s="464" t="s">
        <v>1610</v>
      </c>
      <c r="H1985" s="524"/>
      <c r="I1985" s="359">
        <v>1</v>
      </c>
    </row>
    <row r="1986" spans="1:9" s="530" customFormat="1" ht="24" x14ac:dyDescent="0.2">
      <c r="A1986" s="522">
        <v>1980</v>
      </c>
      <c r="B1986" s="523" t="s">
        <v>8651</v>
      </c>
      <c r="C1986" s="460" t="s">
        <v>8652</v>
      </c>
      <c r="D1986" s="464">
        <v>2020</v>
      </c>
      <c r="E1986" s="460" t="s">
        <v>8653</v>
      </c>
      <c r="F1986" s="464" t="s">
        <v>2821</v>
      </c>
      <c r="G1986" s="464" t="s">
        <v>1610</v>
      </c>
      <c r="H1986" s="524"/>
      <c r="I1986" s="359">
        <v>2</v>
      </c>
    </row>
    <row r="1987" spans="1:9" s="530" customFormat="1" ht="48" x14ac:dyDescent="0.2">
      <c r="A1987" s="522">
        <v>1981</v>
      </c>
      <c r="B1987" s="523" t="s">
        <v>8654</v>
      </c>
      <c r="C1987" s="460" t="s">
        <v>8279</v>
      </c>
      <c r="D1987" s="464">
        <v>2020</v>
      </c>
      <c r="E1987" s="460" t="s">
        <v>8643</v>
      </c>
      <c r="F1987" s="464" t="s">
        <v>2893</v>
      </c>
      <c r="G1987" s="464" t="s">
        <v>1610</v>
      </c>
      <c r="H1987" s="524"/>
      <c r="I1987" s="359">
        <v>1</v>
      </c>
    </row>
    <row r="1988" spans="1:9" s="530" customFormat="1" ht="36" x14ac:dyDescent="0.2">
      <c r="A1988" s="522">
        <v>1982</v>
      </c>
      <c r="B1988" s="523" t="s">
        <v>8655</v>
      </c>
      <c r="C1988" s="460" t="s">
        <v>8656</v>
      </c>
      <c r="D1988" s="464">
        <v>2020</v>
      </c>
      <c r="E1988" s="460" t="s">
        <v>8657</v>
      </c>
      <c r="F1988" s="464" t="s">
        <v>962</v>
      </c>
      <c r="G1988" s="464" t="s">
        <v>797</v>
      </c>
      <c r="H1988" s="460"/>
      <c r="I1988" s="359">
        <v>1</v>
      </c>
    </row>
    <row r="1989" spans="1:9" s="530" customFormat="1" ht="108" x14ac:dyDescent="0.2">
      <c r="A1989" s="522">
        <v>1983</v>
      </c>
      <c r="B1989" s="523" t="s">
        <v>8658</v>
      </c>
      <c r="C1989" s="460" t="s">
        <v>8659</v>
      </c>
      <c r="D1989" s="46">
        <v>44159</v>
      </c>
      <c r="E1989" s="460" t="s">
        <v>8660</v>
      </c>
      <c r="F1989" s="464"/>
      <c r="G1989" s="464" t="s">
        <v>1057</v>
      </c>
      <c r="H1989" s="460" t="s">
        <v>1456</v>
      </c>
      <c r="I1989" s="359">
        <v>10</v>
      </c>
    </row>
    <row r="1990" spans="1:9" s="530" customFormat="1" ht="60" x14ac:dyDescent="0.2">
      <c r="A1990" s="522">
        <v>1984</v>
      </c>
      <c r="B1990" s="523" t="s">
        <v>8661</v>
      </c>
      <c r="C1990" s="460" t="s">
        <v>8205</v>
      </c>
      <c r="D1990" s="526" t="s">
        <v>7985</v>
      </c>
      <c r="E1990" s="527" t="s">
        <v>8662</v>
      </c>
      <c r="F1990" s="464" t="s">
        <v>3688</v>
      </c>
      <c r="G1990" s="464" t="s">
        <v>1610</v>
      </c>
      <c r="H1990" s="524"/>
      <c r="I1990" s="359">
        <v>2</v>
      </c>
    </row>
    <row r="1991" spans="1:9" s="530" customFormat="1" ht="48" x14ac:dyDescent="0.2">
      <c r="A1991" s="522">
        <v>1985</v>
      </c>
      <c r="B1991" s="523" t="s">
        <v>8663</v>
      </c>
      <c r="C1991" s="460" t="s">
        <v>8664</v>
      </c>
      <c r="D1991" s="526" t="s">
        <v>7985</v>
      </c>
      <c r="E1991" s="527" t="s">
        <v>8665</v>
      </c>
      <c r="F1991" s="464" t="s">
        <v>1433</v>
      </c>
      <c r="G1991" s="464" t="s">
        <v>1610</v>
      </c>
      <c r="H1991" s="524"/>
      <c r="I1991" s="359">
        <v>2</v>
      </c>
    </row>
    <row r="1992" spans="1:9" s="530" customFormat="1" ht="48" x14ac:dyDescent="0.2">
      <c r="A1992" s="522">
        <v>1986</v>
      </c>
      <c r="B1992" s="523" t="s">
        <v>8666</v>
      </c>
      <c r="C1992" s="460" t="s">
        <v>8667</v>
      </c>
      <c r="D1992" s="526" t="s">
        <v>7985</v>
      </c>
      <c r="E1992" s="527" t="s">
        <v>8668</v>
      </c>
      <c r="F1992" s="464" t="s">
        <v>541</v>
      </c>
      <c r="G1992" s="464" t="s">
        <v>8669</v>
      </c>
      <c r="H1992" s="460"/>
      <c r="I1992" s="359">
        <v>1</v>
      </c>
    </row>
    <row r="1993" spans="1:9" s="530" customFormat="1" ht="24" x14ac:dyDescent="0.2">
      <c r="A1993" s="522">
        <v>1987</v>
      </c>
      <c r="B1993" s="523" t="s">
        <v>8670</v>
      </c>
      <c r="C1993" s="460" t="s">
        <v>8671</v>
      </c>
      <c r="D1993" s="455">
        <v>2020</v>
      </c>
      <c r="E1993" s="466"/>
      <c r="F1993" s="464" t="s">
        <v>7424</v>
      </c>
      <c r="G1993" s="464" t="s">
        <v>1610</v>
      </c>
      <c r="H1993" s="466"/>
      <c r="I1993" s="359">
        <v>1</v>
      </c>
    </row>
    <row r="1994" spans="1:9" s="530" customFormat="1" ht="24" x14ac:dyDescent="0.2">
      <c r="A1994" s="522">
        <v>1988</v>
      </c>
      <c r="B1994" s="569" t="s">
        <v>8672</v>
      </c>
      <c r="C1994" s="478" t="s">
        <v>8673</v>
      </c>
      <c r="D1994" s="430">
        <v>2020</v>
      </c>
      <c r="E1994" s="86"/>
      <c r="F1994" s="480" t="s">
        <v>7424</v>
      </c>
      <c r="G1994" s="480" t="s">
        <v>1610</v>
      </c>
      <c r="H1994" s="86"/>
      <c r="I1994" s="359">
        <v>2</v>
      </c>
    </row>
    <row r="1995" spans="1:9" s="530" customFormat="1" ht="36" x14ac:dyDescent="0.2">
      <c r="A1995" s="522">
        <v>1989</v>
      </c>
      <c r="B1995" s="523" t="s">
        <v>8674</v>
      </c>
      <c r="C1995" s="460" t="s">
        <v>8235</v>
      </c>
      <c r="D1995" s="455">
        <v>2020</v>
      </c>
      <c r="E1995" s="466"/>
      <c r="F1995" s="464" t="s">
        <v>7424</v>
      </c>
      <c r="G1995" s="464" t="s">
        <v>1610</v>
      </c>
      <c r="H1995" s="466"/>
      <c r="I1995" s="359">
        <v>1</v>
      </c>
    </row>
    <row r="1996" spans="1:9" s="530" customFormat="1" ht="24" x14ac:dyDescent="0.2">
      <c r="A1996" s="522">
        <v>1990</v>
      </c>
      <c r="B1996" s="523" t="s">
        <v>8675</v>
      </c>
      <c r="C1996" s="460" t="s">
        <v>8676</v>
      </c>
      <c r="D1996" s="455">
        <v>2020</v>
      </c>
      <c r="E1996" s="466"/>
      <c r="F1996" s="464" t="s">
        <v>7424</v>
      </c>
      <c r="G1996" s="464" t="s">
        <v>1610</v>
      </c>
      <c r="H1996" s="466"/>
      <c r="I1996" s="359">
        <v>10</v>
      </c>
    </row>
    <row r="1997" spans="1:9" s="530" customFormat="1" ht="48" x14ac:dyDescent="0.2">
      <c r="A1997" s="522">
        <v>1991</v>
      </c>
      <c r="B1997" s="523" t="s">
        <v>8677</v>
      </c>
      <c r="C1997" s="460" t="s">
        <v>8678</v>
      </c>
      <c r="D1997" s="455">
        <v>2020</v>
      </c>
      <c r="E1997" s="460" t="s">
        <v>8679</v>
      </c>
      <c r="F1997" s="464" t="s">
        <v>7424</v>
      </c>
      <c r="G1997" s="464" t="s">
        <v>1610</v>
      </c>
      <c r="H1997" s="466"/>
      <c r="I1997" s="359">
        <v>1</v>
      </c>
    </row>
    <row r="1998" spans="1:9" s="530" customFormat="1" ht="24" x14ac:dyDescent="0.2">
      <c r="A1998" s="522">
        <v>1992</v>
      </c>
      <c r="B1998" s="523" t="s">
        <v>8680</v>
      </c>
      <c r="C1998" s="460" t="s">
        <v>8681</v>
      </c>
      <c r="D1998" s="455">
        <v>2020</v>
      </c>
      <c r="E1998" s="460"/>
      <c r="F1998" s="464" t="s">
        <v>7424</v>
      </c>
      <c r="G1998" s="464" t="s">
        <v>1610</v>
      </c>
      <c r="H1998" s="466"/>
      <c r="I1998" s="359">
        <v>1</v>
      </c>
    </row>
    <row r="1999" spans="1:9" s="530" customFormat="1" ht="36" x14ac:dyDescent="0.2">
      <c r="A1999" s="522">
        <v>1993</v>
      </c>
      <c r="B1999" s="523" t="s">
        <v>8682</v>
      </c>
      <c r="C1999" s="460" t="s">
        <v>8683</v>
      </c>
      <c r="D1999" s="455">
        <v>2020</v>
      </c>
      <c r="E1999" s="460"/>
      <c r="F1999" s="464" t="s">
        <v>7424</v>
      </c>
      <c r="G1999" s="464" t="s">
        <v>1610</v>
      </c>
      <c r="H1999" s="466"/>
      <c r="I1999" s="359">
        <v>1</v>
      </c>
    </row>
    <row r="2000" spans="1:9" s="530" customFormat="1" ht="24" x14ac:dyDescent="0.2">
      <c r="A2000" s="522">
        <v>1994</v>
      </c>
      <c r="B2000" s="523" t="s">
        <v>8684</v>
      </c>
      <c r="C2000" s="460" t="s">
        <v>8685</v>
      </c>
      <c r="D2000" s="455">
        <v>2020</v>
      </c>
      <c r="E2000" s="460"/>
      <c r="F2000" s="464" t="s">
        <v>7424</v>
      </c>
      <c r="G2000" s="464" t="s">
        <v>1610</v>
      </c>
      <c r="H2000" s="466"/>
      <c r="I2000" s="359">
        <v>1</v>
      </c>
    </row>
    <row r="2001" spans="1:9" s="530" customFormat="1" ht="24" x14ac:dyDescent="0.2">
      <c r="A2001" s="522">
        <v>1995</v>
      </c>
      <c r="B2001" s="523" t="s">
        <v>8686</v>
      </c>
      <c r="C2001" s="460" t="s">
        <v>8687</v>
      </c>
      <c r="D2001" s="455">
        <v>2020</v>
      </c>
      <c r="E2001" s="460"/>
      <c r="F2001" s="464" t="s">
        <v>7424</v>
      </c>
      <c r="G2001" s="464" t="s">
        <v>1610</v>
      </c>
      <c r="H2001" s="466"/>
      <c r="I2001" s="359">
        <v>2</v>
      </c>
    </row>
    <row r="2002" spans="1:9" s="530" customFormat="1" ht="36" x14ac:dyDescent="0.2">
      <c r="A2002" s="522">
        <v>1996</v>
      </c>
      <c r="B2002" s="523" t="s">
        <v>8688</v>
      </c>
      <c r="C2002" s="460" t="s">
        <v>8689</v>
      </c>
      <c r="D2002" s="455">
        <v>2020</v>
      </c>
      <c r="E2002" s="460"/>
      <c r="F2002" s="464" t="s">
        <v>7424</v>
      </c>
      <c r="G2002" s="464" t="s">
        <v>1610</v>
      </c>
      <c r="H2002" s="466"/>
      <c r="I2002" s="359">
        <v>1</v>
      </c>
    </row>
    <row r="2003" spans="1:9" s="530" customFormat="1" ht="36" x14ac:dyDescent="0.2">
      <c r="A2003" s="522">
        <v>1997</v>
      </c>
      <c r="B2003" s="523" t="s">
        <v>8690</v>
      </c>
      <c r="C2003" s="460" t="s">
        <v>8691</v>
      </c>
      <c r="D2003" s="455">
        <v>2020</v>
      </c>
      <c r="E2003" s="460"/>
      <c r="F2003" s="464" t="s">
        <v>7424</v>
      </c>
      <c r="G2003" s="464" t="s">
        <v>1610</v>
      </c>
      <c r="H2003" s="466"/>
      <c r="I2003" s="359">
        <v>3</v>
      </c>
    </row>
    <row r="2004" spans="1:9" s="530" customFormat="1" ht="36" x14ac:dyDescent="0.2">
      <c r="A2004" s="522">
        <v>1998</v>
      </c>
      <c r="B2004" s="523" t="s">
        <v>8692</v>
      </c>
      <c r="C2004" s="460" t="s">
        <v>8693</v>
      </c>
      <c r="D2004" s="455">
        <v>2020</v>
      </c>
      <c r="E2004" s="460"/>
      <c r="F2004" s="464" t="s">
        <v>2347</v>
      </c>
      <c r="G2004" s="464" t="s">
        <v>1610</v>
      </c>
      <c r="H2004" s="466"/>
      <c r="I2004" s="359">
        <v>1</v>
      </c>
    </row>
    <row r="2005" spans="1:9" s="530" customFormat="1" ht="24" x14ac:dyDescent="0.2">
      <c r="A2005" s="522">
        <v>1999</v>
      </c>
      <c r="B2005" s="523" t="s">
        <v>8694</v>
      </c>
      <c r="C2005" s="460" t="s">
        <v>8695</v>
      </c>
      <c r="D2005" s="455">
        <v>2020</v>
      </c>
      <c r="E2005" s="460"/>
      <c r="F2005" s="464" t="s">
        <v>2347</v>
      </c>
      <c r="G2005" s="464" t="s">
        <v>1610</v>
      </c>
      <c r="H2005" s="466"/>
      <c r="I2005" s="359">
        <v>1</v>
      </c>
    </row>
    <row r="2006" spans="1:9" s="530" customFormat="1" ht="24" x14ac:dyDescent="0.2">
      <c r="A2006" s="522">
        <v>2000</v>
      </c>
      <c r="B2006" s="523" t="s">
        <v>8696</v>
      </c>
      <c r="C2006" s="460" t="s">
        <v>8697</v>
      </c>
      <c r="D2006" s="455">
        <v>2020</v>
      </c>
      <c r="E2006" s="460" t="s">
        <v>8698</v>
      </c>
      <c r="F2006" s="464" t="s">
        <v>1433</v>
      </c>
      <c r="G2006" s="464" t="s">
        <v>1610</v>
      </c>
      <c r="H2006" s="466"/>
      <c r="I2006" s="359">
        <v>1</v>
      </c>
    </row>
    <row r="2007" spans="1:9" s="530" customFormat="1" ht="48" x14ac:dyDescent="0.2">
      <c r="A2007" s="522">
        <v>2001</v>
      </c>
      <c r="B2007" s="523" t="s">
        <v>8699</v>
      </c>
      <c r="C2007" s="460" t="s">
        <v>8700</v>
      </c>
      <c r="D2007" s="455">
        <v>2020</v>
      </c>
      <c r="E2007" s="460" t="s">
        <v>8701</v>
      </c>
      <c r="F2007" s="464" t="s">
        <v>740</v>
      </c>
      <c r="G2007" s="464" t="s">
        <v>1610</v>
      </c>
      <c r="H2007" s="466"/>
      <c r="I2007" s="359">
        <v>1</v>
      </c>
    </row>
    <row r="2008" spans="1:9" s="530" customFormat="1" ht="24" x14ac:dyDescent="0.2">
      <c r="A2008" s="522">
        <v>2002</v>
      </c>
      <c r="B2008" s="523" t="s">
        <v>8702</v>
      </c>
      <c r="C2008" s="460" t="s">
        <v>8703</v>
      </c>
      <c r="D2008" s="455">
        <v>2020</v>
      </c>
      <c r="E2008" s="460" t="s">
        <v>8704</v>
      </c>
      <c r="F2008" s="464" t="s">
        <v>1361</v>
      </c>
      <c r="G2008" s="464" t="s">
        <v>1610</v>
      </c>
      <c r="H2008" s="466"/>
      <c r="I2008" s="359">
        <v>1</v>
      </c>
    </row>
    <row r="2009" spans="1:9" s="530" customFormat="1" ht="48" x14ac:dyDescent="0.2">
      <c r="A2009" s="522">
        <v>2003</v>
      </c>
      <c r="B2009" s="569" t="s">
        <v>8705</v>
      </c>
      <c r="C2009" s="478" t="s">
        <v>8706</v>
      </c>
      <c r="D2009" s="430">
        <v>2020</v>
      </c>
      <c r="E2009" s="478" t="s">
        <v>8707</v>
      </c>
      <c r="F2009" s="480" t="s">
        <v>962</v>
      </c>
      <c r="G2009" s="480" t="s">
        <v>8669</v>
      </c>
      <c r="H2009" s="86"/>
      <c r="I2009" s="359">
        <v>1</v>
      </c>
    </row>
    <row r="2010" spans="1:9" s="530" customFormat="1" ht="72" x14ac:dyDescent="0.2">
      <c r="A2010" s="522">
        <v>2004</v>
      </c>
      <c r="B2010" s="523" t="s">
        <v>8708</v>
      </c>
      <c r="C2010" s="460" t="s">
        <v>8709</v>
      </c>
      <c r="D2010" s="455">
        <v>2020</v>
      </c>
      <c r="E2010" s="460" t="s">
        <v>8710</v>
      </c>
      <c r="F2010" s="480" t="s">
        <v>962</v>
      </c>
      <c r="G2010" s="480" t="s">
        <v>8669</v>
      </c>
      <c r="H2010" s="466"/>
      <c r="I2010" s="359">
        <v>1</v>
      </c>
    </row>
    <row r="2011" spans="1:9" s="530" customFormat="1" ht="72" x14ac:dyDescent="0.2">
      <c r="A2011" s="522">
        <v>2005</v>
      </c>
      <c r="B2011" s="523" t="s">
        <v>8711</v>
      </c>
      <c r="C2011" s="460" t="s">
        <v>8712</v>
      </c>
      <c r="D2011" s="455">
        <v>2020</v>
      </c>
      <c r="E2011" s="460" t="s">
        <v>8713</v>
      </c>
      <c r="F2011" s="480" t="s">
        <v>962</v>
      </c>
      <c r="G2011" s="480" t="s">
        <v>8669</v>
      </c>
      <c r="H2011" s="466"/>
      <c r="I2011" s="359">
        <v>1</v>
      </c>
    </row>
    <row r="2012" spans="1:9" s="530" customFormat="1" ht="24" x14ac:dyDescent="0.2">
      <c r="A2012" s="522">
        <v>2006</v>
      </c>
      <c r="B2012" s="523" t="s">
        <v>8714</v>
      </c>
      <c r="C2012" s="460" t="s">
        <v>8715</v>
      </c>
      <c r="D2012" s="455">
        <v>2020</v>
      </c>
      <c r="E2012" s="460"/>
      <c r="F2012" s="464" t="s">
        <v>8716</v>
      </c>
      <c r="G2012" s="464" t="s">
        <v>8717</v>
      </c>
      <c r="H2012" s="466"/>
      <c r="I2012" s="359">
        <v>1</v>
      </c>
    </row>
    <row r="2013" spans="1:9" s="530" customFormat="1" ht="24" x14ac:dyDescent="0.2">
      <c r="A2013" s="522">
        <v>2007</v>
      </c>
      <c r="B2013" s="523" t="s">
        <v>8718</v>
      </c>
      <c r="C2013" s="460" t="s">
        <v>8719</v>
      </c>
      <c r="D2013" s="455"/>
      <c r="E2013" s="460"/>
      <c r="F2013" s="464" t="s">
        <v>8716</v>
      </c>
      <c r="G2013" s="464" t="s">
        <v>8717</v>
      </c>
      <c r="H2013" s="466"/>
      <c r="I2013" s="359">
        <v>1</v>
      </c>
    </row>
    <row r="2014" spans="1:9" s="530" customFormat="1" ht="24" x14ac:dyDescent="0.2">
      <c r="A2014" s="522">
        <v>2008</v>
      </c>
      <c r="B2014" s="523" t="s">
        <v>8720</v>
      </c>
      <c r="C2014" s="466" t="s">
        <v>8721</v>
      </c>
      <c r="D2014" s="455">
        <v>2020</v>
      </c>
      <c r="E2014" s="455">
        <v>2061086</v>
      </c>
      <c r="F2014" s="464" t="s">
        <v>2336</v>
      </c>
      <c r="G2014" s="464" t="s">
        <v>8717</v>
      </c>
      <c r="H2014" s="466"/>
      <c r="I2014" s="359">
        <v>1</v>
      </c>
    </row>
    <row r="2015" spans="1:9" s="530" customFormat="1" ht="24" x14ac:dyDescent="0.2">
      <c r="A2015" s="522">
        <v>2009</v>
      </c>
      <c r="B2015" s="523" t="s">
        <v>8722</v>
      </c>
      <c r="C2015" s="460" t="s">
        <v>8723</v>
      </c>
      <c r="D2015" s="455">
        <v>2020</v>
      </c>
      <c r="E2015" s="455">
        <v>3120340</v>
      </c>
      <c r="F2015" s="464" t="s">
        <v>8724</v>
      </c>
      <c r="G2015" s="464" t="s">
        <v>8717</v>
      </c>
      <c r="H2015" s="466"/>
      <c r="I2015" s="359">
        <v>1</v>
      </c>
    </row>
    <row r="2016" spans="1:9" s="530" customFormat="1" ht="72" x14ac:dyDescent="0.2">
      <c r="A2016" s="522">
        <v>2010</v>
      </c>
      <c r="B2016" s="523" t="s">
        <v>8725</v>
      </c>
      <c r="C2016" s="466" t="s">
        <v>8703</v>
      </c>
      <c r="D2016" s="455">
        <v>2020</v>
      </c>
      <c r="E2016" s="460" t="s">
        <v>8726</v>
      </c>
      <c r="F2016" s="464" t="s">
        <v>7424</v>
      </c>
      <c r="G2016" s="464" t="s">
        <v>8717</v>
      </c>
      <c r="H2016" s="466"/>
      <c r="I2016" s="359">
        <v>5</v>
      </c>
    </row>
    <row r="2017" spans="1:9" s="530" customFormat="1" ht="72" x14ac:dyDescent="0.2">
      <c r="A2017" s="522">
        <v>2011</v>
      </c>
      <c r="B2017" s="523" t="s">
        <v>8727</v>
      </c>
      <c r="C2017" s="466" t="s">
        <v>8728</v>
      </c>
      <c r="D2017" s="455">
        <v>2020</v>
      </c>
      <c r="E2017" s="460" t="s">
        <v>8729</v>
      </c>
      <c r="F2017" s="464" t="s">
        <v>7424</v>
      </c>
      <c r="G2017" s="464" t="s">
        <v>8717</v>
      </c>
      <c r="H2017" s="466"/>
      <c r="I2017" s="359">
        <v>1</v>
      </c>
    </row>
    <row r="2018" spans="1:9" s="530" customFormat="1" ht="48" x14ac:dyDescent="0.2">
      <c r="A2018" s="522">
        <v>2012</v>
      </c>
      <c r="B2018" s="523" t="s">
        <v>8730</v>
      </c>
      <c r="C2018" s="466" t="s">
        <v>8703</v>
      </c>
      <c r="D2018" s="455">
        <v>2020</v>
      </c>
      <c r="E2018" s="460" t="s">
        <v>8731</v>
      </c>
      <c r="F2018" s="464" t="s">
        <v>1433</v>
      </c>
      <c r="G2018" s="464" t="s">
        <v>8717</v>
      </c>
      <c r="H2018" s="466"/>
      <c r="I2018" s="359">
        <v>2</v>
      </c>
    </row>
    <row r="2019" spans="1:9" s="530" customFormat="1" ht="84" x14ac:dyDescent="0.2">
      <c r="A2019" s="522">
        <v>2013</v>
      </c>
      <c r="B2019" s="523" t="s">
        <v>8732</v>
      </c>
      <c r="C2019" s="466" t="s">
        <v>8728</v>
      </c>
      <c r="D2019" s="455">
        <v>2020</v>
      </c>
      <c r="E2019" s="460" t="s">
        <v>8733</v>
      </c>
      <c r="F2019" s="464" t="s">
        <v>1433</v>
      </c>
      <c r="G2019" s="464" t="s">
        <v>8717</v>
      </c>
      <c r="H2019" s="466"/>
      <c r="I2019" s="359">
        <v>1</v>
      </c>
    </row>
    <row r="2020" spans="1:9" s="530" customFormat="1" ht="24" x14ac:dyDescent="0.2">
      <c r="A2020" s="522">
        <v>2014</v>
      </c>
      <c r="B2020" s="523" t="s">
        <v>8734</v>
      </c>
      <c r="C2020" s="466" t="s">
        <v>8735</v>
      </c>
      <c r="D2020" s="455">
        <v>2020</v>
      </c>
      <c r="E2020" s="460" t="s">
        <v>8736</v>
      </c>
      <c r="F2020" s="464" t="s">
        <v>2338</v>
      </c>
      <c r="G2020" s="464" t="s">
        <v>8717</v>
      </c>
      <c r="H2020" s="466"/>
      <c r="I2020" s="359">
        <v>1</v>
      </c>
    </row>
    <row r="2021" spans="1:9" s="530" customFormat="1" ht="72" x14ac:dyDescent="0.2">
      <c r="A2021" s="522">
        <v>2015</v>
      </c>
      <c r="B2021" s="523" t="s">
        <v>8737</v>
      </c>
      <c r="C2021" s="466" t="s">
        <v>8728</v>
      </c>
      <c r="D2021" s="455">
        <v>2020</v>
      </c>
      <c r="E2021" s="460" t="s">
        <v>8738</v>
      </c>
      <c r="F2021" s="464" t="s">
        <v>8716</v>
      </c>
      <c r="G2021" s="464" t="s">
        <v>1610</v>
      </c>
      <c r="H2021" s="466"/>
      <c r="I2021" s="359">
        <v>1</v>
      </c>
    </row>
    <row r="2022" spans="1:9" s="530" customFormat="1" ht="24" x14ac:dyDescent="0.2">
      <c r="A2022" s="522">
        <v>2016</v>
      </c>
      <c r="B2022" s="523" t="s">
        <v>8739</v>
      </c>
      <c r="C2022" s="466" t="s">
        <v>8703</v>
      </c>
      <c r="D2022" s="455">
        <v>2020</v>
      </c>
      <c r="E2022" s="460"/>
      <c r="F2022" s="464" t="s">
        <v>8716</v>
      </c>
      <c r="G2022" s="464" t="s">
        <v>1610</v>
      </c>
      <c r="H2022" s="466"/>
      <c r="I2022" s="359">
        <v>5</v>
      </c>
    </row>
    <row r="2023" spans="1:9" s="530" customFormat="1" ht="24" x14ac:dyDescent="0.2">
      <c r="A2023" s="522">
        <v>2017</v>
      </c>
      <c r="B2023" s="523" t="s">
        <v>8740</v>
      </c>
      <c r="C2023" s="466" t="s">
        <v>8703</v>
      </c>
      <c r="D2023" s="455">
        <v>2020</v>
      </c>
      <c r="E2023" s="460"/>
      <c r="F2023" s="464" t="s">
        <v>2821</v>
      </c>
      <c r="G2023" s="464" t="s">
        <v>8717</v>
      </c>
      <c r="H2023" s="466"/>
      <c r="I2023" s="359">
        <v>4</v>
      </c>
    </row>
    <row r="2024" spans="1:9" s="530" customFormat="1" ht="72" x14ac:dyDescent="0.2">
      <c r="A2024" s="522">
        <v>2018</v>
      </c>
      <c r="B2024" s="523" t="s">
        <v>8741</v>
      </c>
      <c r="C2024" s="466" t="s">
        <v>8728</v>
      </c>
      <c r="D2024" s="455">
        <v>2020</v>
      </c>
      <c r="E2024" s="460" t="s">
        <v>8738</v>
      </c>
      <c r="F2024" s="464" t="s">
        <v>2821</v>
      </c>
      <c r="G2024" s="464" t="s">
        <v>8717</v>
      </c>
      <c r="H2024" s="466"/>
      <c r="I2024" s="359">
        <v>1</v>
      </c>
    </row>
    <row r="2025" spans="1:9" s="530" customFormat="1" ht="24" x14ac:dyDescent="0.2">
      <c r="A2025" s="522">
        <v>2019</v>
      </c>
      <c r="B2025" s="523" t="s">
        <v>8742</v>
      </c>
      <c r="C2025" s="466" t="s">
        <v>8703</v>
      </c>
      <c r="D2025" s="455">
        <v>2020</v>
      </c>
      <c r="E2025" s="460"/>
      <c r="F2025" s="464" t="s">
        <v>2341</v>
      </c>
      <c r="G2025" s="464" t="s">
        <v>8717</v>
      </c>
      <c r="H2025" s="466"/>
      <c r="I2025" s="359">
        <v>4</v>
      </c>
    </row>
    <row r="2026" spans="1:9" s="530" customFormat="1" ht="72" x14ac:dyDescent="0.2">
      <c r="A2026" s="522">
        <v>2020</v>
      </c>
      <c r="B2026" s="523" t="s">
        <v>8743</v>
      </c>
      <c r="C2026" s="466" t="s">
        <v>8728</v>
      </c>
      <c r="D2026" s="455">
        <v>2020</v>
      </c>
      <c r="E2026" s="460" t="s">
        <v>8738</v>
      </c>
      <c r="F2026" s="464" t="s">
        <v>2341</v>
      </c>
      <c r="G2026" s="464" t="s">
        <v>8717</v>
      </c>
      <c r="H2026" s="466"/>
      <c r="I2026" s="359">
        <v>1</v>
      </c>
    </row>
    <row r="2027" spans="1:9" s="530" customFormat="1" ht="60" x14ac:dyDescent="0.2">
      <c r="A2027" s="522">
        <v>2021</v>
      </c>
      <c r="B2027" s="523" t="s">
        <v>8744</v>
      </c>
      <c r="C2027" s="460" t="s">
        <v>8745</v>
      </c>
      <c r="D2027" s="455">
        <v>2020</v>
      </c>
      <c r="E2027" s="575" t="s">
        <v>8746</v>
      </c>
      <c r="F2027" s="464" t="s">
        <v>740</v>
      </c>
      <c r="G2027" s="464" t="s">
        <v>8717</v>
      </c>
      <c r="H2027" s="466"/>
      <c r="I2027" s="359">
        <v>3</v>
      </c>
    </row>
    <row r="2028" spans="1:9" s="530" customFormat="1" ht="60" x14ac:dyDescent="0.2">
      <c r="A2028" s="522">
        <v>2022</v>
      </c>
      <c r="B2028" s="523" t="s">
        <v>8747</v>
      </c>
      <c r="C2028" s="460" t="s">
        <v>8748</v>
      </c>
      <c r="D2028" s="455">
        <v>2020</v>
      </c>
      <c r="E2028" s="460" t="s">
        <v>8749</v>
      </c>
      <c r="F2028" s="464" t="s">
        <v>740</v>
      </c>
      <c r="G2028" s="464" t="s">
        <v>8717</v>
      </c>
      <c r="H2028" s="466"/>
      <c r="I2028" s="359">
        <v>3</v>
      </c>
    </row>
    <row r="2029" spans="1:9" s="530" customFormat="1" ht="60" x14ac:dyDescent="0.2">
      <c r="A2029" s="522">
        <v>2023</v>
      </c>
      <c r="B2029" s="523" t="s">
        <v>8750</v>
      </c>
      <c r="C2029" s="460" t="s">
        <v>8745</v>
      </c>
      <c r="D2029" s="455">
        <v>2020</v>
      </c>
      <c r="E2029" s="575" t="s">
        <v>8751</v>
      </c>
      <c r="F2029" s="464" t="s">
        <v>5180</v>
      </c>
      <c r="G2029" s="464" t="s">
        <v>8717</v>
      </c>
      <c r="H2029" s="466"/>
      <c r="I2029" s="359">
        <v>1</v>
      </c>
    </row>
    <row r="2030" spans="1:9" x14ac:dyDescent="0.2">
      <c r="A2030" s="467"/>
      <c r="B2030" s="467"/>
      <c r="C2030" s="467"/>
      <c r="D2030" s="467"/>
      <c r="H2030" s="467"/>
      <c r="I2030" s="579">
        <f>SUM(I8:I2029)</f>
        <v>3207</v>
      </c>
    </row>
    <row r="2031" spans="1:9" x14ac:dyDescent="0.2">
      <c r="A2031" s="467"/>
      <c r="B2031" s="467"/>
      <c r="C2031" s="467"/>
      <c r="D2031" s="467"/>
      <c r="H2031" s="467"/>
      <c r="I2031" s="467"/>
    </row>
    <row r="2032" spans="1:9" x14ac:dyDescent="0.2">
      <c r="A2032" s="467"/>
      <c r="B2032" s="467"/>
      <c r="C2032" s="467"/>
      <c r="D2032" s="467"/>
      <c r="H2032" s="467"/>
      <c r="I2032" s="467"/>
    </row>
    <row r="2033" spans="1:9" x14ac:dyDescent="0.2">
      <c r="A2033" s="467"/>
      <c r="B2033" s="467"/>
      <c r="C2033" s="467"/>
      <c r="D2033" s="467"/>
      <c r="H2033" s="467"/>
      <c r="I2033" s="467"/>
    </row>
    <row r="2034" spans="1:9" x14ac:dyDescent="0.2">
      <c r="A2034" s="467"/>
      <c r="B2034" s="467"/>
      <c r="C2034" s="467"/>
      <c r="D2034" s="467"/>
      <c r="H2034" s="467"/>
      <c r="I2034" s="467"/>
    </row>
    <row r="2035" spans="1:9" x14ac:dyDescent="0.2">
      <c r="A2035" s="467"/>
      <c r="B2035" s="467"/>
      <c r="C2035" s="467"/>
      <c r="D2035" s="467"/>
      <c r="H2035" s="467"/>
      <c r="I2035" s="467"/>
    </row>
    <row r="2036" spans="1:9" x14ac:dyDescent="0.2">
      <c r="A2036" s="467"/>
      <c r="B2036" s="467"/>
      <c r="C2036" s="467"/>
      <c r="D2036" s="467"/>
      <c r="H2036" s="467"/>
      <c r="I2036" s="467"/>
    </row>
    <row r="2037" spans="1:9" x14ac:dyDescent="0.2">
      <c r="A2037" s="467"/>
      <c r="B2037" s="467"/>
      <c r="C2037" s="467"/>
      <c r="D2037" s="467"/>
      <c r="H2037" s="467"/>
      <c r="I2037" s="467"/>
    </row>
    <row r="2038" spans="1:9" x14ac:dyDescent="0.2">
      <c r="A2038" s="467"/>
      <c r="B2038" s="467"/>
      <c r="C2038" s="467"/>
      <c r="D2038" s="467"/>
      <c r="H2038" s="467"/>
      <c r="I2038" s="467"/>
    </row>
    <row r="2039" spans="1:9" x14ac:dyDescent="0.2">
      <c r="A2039" s="467"/>
      <c r="B2039" s="467"/>
      <c r="C2039" s="467"/>
      <c r="D2039" s="467"/>
      <c r="H2039" s="467"/>
      <c r="I2039" s="467"/>
    </row>
    <row r="2040" spans="1:9" x14ac:dyDescent="0.2">
      <c r="A2040" s="467"/>
      <c r="B2040" s="467"/>
      <c r="C2040" s="467"/>
      <c r="D2040" s="467"/>
      <c r="H2040" s="467"/>
      <c r="I2040" s="467"/>
    </row>
    <row r="2041" spans="1:9" x14ac:dyDescent="0.2">
      <c r="A2041" s="467"/>
      <c r="B2041" s="467"/>
      <c r="C2041" s="467"/>
      <c r="D2041" s="467"/>
      <c r="H2041" s="467"/>
      <c r="I2041" s="467"/>
    </row>
    <row r="2042" spans="1:9" x14ac:dyDescent="0.2">
      <c r="A2042" s="467"/>
      <c r="B2042" s="467"/>
      <c r="C2042" s="467"/>
      <c r="D2042" s="467"/>
      <c r="H2042" s="467"/>
      <c r="I2042" s="467"/>
    </row>
    <row r="2043" spans="1:9" x14ac:dyDescent="0.2">
      <c r="A2043" s="467"/>
      <c r="B2043" s="467"/>
      <c r="C2043" s="467"/>
      <c r="D2043" s="467"/>
      <c r="H2043" s="467"/>
      <c r="I2043" s="467"/>
    </row>
    <row r="2044" spans="1:9" x14ac:dyDescent="0.2">
      <c r="A2044" s="467"/>
      <c r="B2044" s="467"/>
      <c r="C2044" s="467"/>
      <c r="D2044" s="467"/>
      <c r="H2044" s="467"/>
      <c r="I2044" s="467"/>
    </row>
    <row r="2045" spans="1:9" x14ac:dyDescent="0.2">
      <c r="A2045" s="467"/>
      <c r="B2045" s="467"/>
      <c r="C2045" s="467"/>
      <c r="D2045" s="467"/>
      <c r="H2045" s="467"/>
      <c r="I2045" s="467"/>
    </row>
    <row r="2046" spans="1:9" x14ac:dyDescent="0.2">
      <c r="A2046" s="467"/>
      <c r="B2046" s="467"/>
      <c r="C2046" s="467"/>
      <c r="D2046" s="467"/>
      <c r="H2046" s="467"/>
      <c r="I2046" s="467"/>
    </row>
    <row r="2047" spans="1:9" x14ac:dyDescent="0.2">
      <c r="A2047" s="467"/>
      <c r="B2047" s="467"/>
      <c r="C2047" s="467"/>
      <c r="D2047" s="467"/>
      <c r="H2047" s="467"/>
      <c r="I2047" s="467"/>
    </row>
    <row r="2048" spans="1:9" x14ac:dyDescent="0.2">
      <c r="A2048" s="467"/>
      <c r="B2048" s="467"/>
      <c r="C2048" s="467"/>
      <c r="D2048" s="467"/>
      <c r="H2048" s="467"/>
      <c r="I2048" s="467"/>
    </row>
    <row r="2049" spans="1:9" x14ac:dyDescent="0.2">
      <c r="A2049" s="467"/>
      <c r="B2049" s="467"/>
      <c r="C2049" s="467"/>
      <c r="D2049" s="467"/>
      <c r="H2049" s="467"/>
      <c r="I2049" s="467"/>
    </row>
    <row r="2050" spans="1:9" x14ac:dyDescent="0.2">
      <c r="A2050" s="467"/>
      <c r="B2050" s="467"/>
      <c r="C2050" s="467"/>
      <c r="D2050" s="467"/>
      <c r="H2050" s="467"/>
      <c r="I2050" s="467"/>
    </row>
    <row r="2051" spans="1:9" x14ac:dyDescent="0.2">
      <c r="A2051" s="467"/>
      <c r="B2051" s="467"/>
      <c r="C2051" s="467"/>
      <c r="D2051" s="467"/>
      <c r="H2051" s="467"/>
      <c r="I2051" s="467"/>
    </row>
    <row r="2052" spans="1:9" x14ac:dyDescent="0.2">
      <c r="A2052" s="467"/>
      <c r="B2052" s="467"/>
      <c r="C2052" s="467"/>
      <c r="D2052" s="467"/>
      <c r="H2052" s="467"/>
      <c r="I2052" s="467"/>
    </row>
    <row r="2053" spans="1:9" x14ac:dyDescent="0.2">
      <c r="A2053" s="467"/>
      <c r="B2053" s="467"/>
      <c r="C2053" s="467"/>
      <c r="D2053" s="467"/>
      <c r="H2053" s="467"/>
      <c r="I2053" s="467"/>
    </row>
    <row r="2054" spans="1:9" x14ac:dyDescent="0.2">
      <c r="A2054" s="467"/>
      <c r="B2054" s="467"/>
      <c r="C2054" s="467"/>
      <c r="D2054" s="467"/>
      <c r="H2054" s="467"/>
      <c r="I2054" s="467"/>
    </row>
    <row r="2055" spans="1:9" x14ac:dyDescent="0.2">
      <c r="A2055" s="467"/>
      <c r="B2055" s="467"/>
      <c r="C2055" s="467"/>
      <c r="D2055" s="467"/>
      <c r="H2055" s="467"/>
      <c r="I2055" s="467"/>
    </row>
    <row r="2056" spans="1:9" x14ac:dyDescent="0.2">
      <c r="A2056" s="467"/>
      <c r="B2056" s="467"/>
      <c r="C2056" s="467"/>
      <c r="D2056" s="467"/>
      <c r="H2056" s="467"/>
      <c r="I2056" s="467"/>
    </row>
    <row r="2057" spans="1:9" x14ac:dyDescent="0.2">
      <c r="A2057" s="467"/>
      <c r="B2057" s="467"/>
      <c r="C2057" s="467"/>
      <c r="D2057" s="467"/>
      <c r="H2057" s="467"/>
      <c r="I2057" s="467"/>
    </row>
    <row r="2058" spans="1:9" x14ac:dyDescent="0.2">
      <c r="A2058" s="467"/>
      <c r="B2058" s="467"/>
      <c r="C2058" s="467"/>
      <c r="D2058" s="467"/>
      <c r="H2058" s="467"/>
      <c r="I2058" s="467"/>
    </row>
    <row r="2059" spans="1:9" x14ac:dyDescent="0.2">
      <c r="A2059" s="467"/>
      <c r="B2059" s="467"/>
      <c r="C2059" s="467"/>
      <c r="D2059" s="467"/>
      <c r="H2059" s="467"/>
      <c r="I2059" s="467"/>
    </row>
    <row r="2060" spans="1:9" x14ac:dyDescent="0.2">
      <c r="A2060" s="467"/>
      <c r="B2060" s="467"/>
      <c r="C2060" s="467"/>
      <c r="D2060" s="467"/>
      <c r="H2060" s="467"/>
      <c r="I2060" s="467"/>
    </row>
    <row r="2061" spans="1:9" x14ac:dyDescent="0.2">
      <c r="A2061" s="467"/>
      <c r="B2061" s="467"/>
      <c r="C2061" s="467"/>
      <c r="D2061" s="467"/>
      <c r="H2061" s="467"/>
      <c r="I2061" s="467"/>
    </row>
    <row r="2062" spans="1:9" x14ac:dyDescent="0.2">
      <c r="A2062" s="467"/>
      <c r="B2062" s="467"/>
      <c r="C2062" s="467"/>
      <c r="D2062" s="467"/>
      <c r="H2062" s="467"/>
      <c r="I2062" s="467"/>
    </row>
    <row r="2063" spans="1:9" x14ac:dyDescent="0.2">
      <c r="A2063" s="467"/>
      <c r="B2063" s="467"/>
      <c r="C2063" s="467"/>
      <c r="D2063" s="467"/>
      <c r="H2063" s="467"/>
      <c r="I2063" s="467"/>
    </row>
    <row r="2064" spans="1:9" x14ac:dyDescent="0.2">
      <c r="A2064" s="467"/>
      <c r="B2064" s="467"/>
      <c r="C2064" s="467"/>
      <c r="D2064" s="467"/>
      <c r="H2064" s="467"/>
      <c r="I2064" s="467"/>
    </row>
    <row r="2065" spans="1:9" x14ac:dyDescent="0.2">
      <c r="A2065" s="467"/>
      <c r="B2065" s="467"/>
      <c r="C2065" s="467"/>
      <c r="D2065" s="467"/>
      <c r="H2065" s="467"/>
      <c r="I2065" s="467"/>
    </row>
    <row r="2066" spans="1:9" x14ac:dyDescent="0.2">
      <c r="A2066" s="467"/>
      <c r="B2066" s="467"/>
      <c r="C2066" s="467"/>
      <c r="D2066" s="467"/>
      <c r="H2066" s="467"/>
      <c r="I2066" s="467"/>
    </row>
    <row r="2067" spans="1:9" x14ac:dyDescent="0.2">
      <c r="A2067" s="467"/>
      <c r="B2067" s="467"/>
      <c r="C2067" s="467"/>
      <c r="D2067" s="467"/>
      <c r="H2067" s="467"/>
      <c r="I2067" s="467"/>
    </row>
    <row r="2068" spans="1:9" x14ac:dyDescent="0.2">
      <c r="A2068" s="467"/>
      <c r="B2068" s="467"/>
      <c r="C2068" s="467"/>
      <c r="D2068" s="467"/>
      <c r="H2068" s="467"/>
      <c r="I2068" s="467"/>
    </row>
    <row r="2069" spans="1:9" x14ac:dyDescent="0.2">
      <c r="A2069" s="467"/>
      <c r="B2069" s="467"/>
      <c r="C2069" s="467"/>
      <c r="D2069" s="467"/>
      <c r="H2069" s="467"/>
      <c r="I2069" s="467"/>
    </row>
    <row r="2070" spans="1:9" x14ac:dyDescent="0.2">
      <c r="A2070" s="467"/>
      <c r="B2070" s="467"/>
      <c r="C2070" s="467"/>
      <c r="D2070" s="467"/>
      <c r="H2070" s="467"/>
      <c r="I2070" s="467"/>
    </row>
    <row r="2071" spans="1:9" x14ac:dyDescent="0.2">
      <c r="A2071" s="467"/>
      <c r="B2071" s="467"/>
      <c r="C2071" s="467"/>
      <c r="D2071" s="467"/>
      <c r="H2071" s="467"/>
      <c r="I2071" s="467"/>
    </row>
    <row r="2072" spans="1:9" x14ac:dyDescent="0.2">
      <c r="A2072" s="467"/>
      <c r="B2072" s="467"/>
      <c r="C2072" s="467"/>
      <c r="D2072" s="467"/>
      <c r="H2072" s="467"/>
      <c r="I2072" s="467"/>
    </row>
    <row r="2073" spans="1:9" x14ac:dyDescent="0.2">
      <c r="A2073" s="467"/>
      <c r="B2073" s="467"/>
      <c r="C2073" s="467"/>
      <c r="D2073" s="467"/>
      <c r="H2073" s="467"/>
      <c r="I2073" s="467"/>
    </row>
    <row r="2074" spans="1:9" x14ac:dyDescent="0.2">
      <c r="A2074" s="467"/>
      <c r="B2074" s="467"/>
      <c r="C2074" s="467"/>
      <c r="D2074" s="467"/>
      <c r="H2074" s="467"/>
      <c r="I2074" s="467"/>
    </row>
    <row r="2075" spans="1:9" x14ac:dyDescent="0.2">
      <c r="A2075" s="467"/>
      <c r="B2075" s="467"/>
      <c r="C2075" s="467"/>
      <c r="D2075" s="467"/>
      <c r="H2075" s="467"/>
      <c r="I2075" s="467"/>
    </row>
    <row r="2076" spans="1:9" x14ac:dyDescent="0.2">
      <c r="A2076" s="467"/>
      <c r="B2076" s="467"/>
      <c r="C2076" s="467"/>
      <c r="D2076" s="467"/>
      <c r="H2076" s="467"/>
      <c r="I2076" s="467"/>
    </row>
    <row r="2077" spans="1:9" x14ac:dyDescent="0.2">
      <c r="A2077" s="467"/>
      <c r="B2077" s="467"/>
      <c r="C2077" s="467"/>
      <c r="D2077" s="467"/>
      <c r="H2077" s="467"/>
      <c r="I2077" s="467"/>
    </row>
    <row r="2078" spans="1:9" x14ac:dyDescent="0.2">
      <c r="A2078" s="467"/>
      <c r="B2078" s="467"/>
      <c r="C2078" s="467"/>
      <c r="D2078" s="467"/>
      <c r="H2078" s="467"/>
      <c r="I2078" s="467"/>
    </row>
    <row r="2079" spans="1:9" x14ac:dyDescent="0.2">
      <c r="A2079" s="467"/>
      <c r="B2079" s="467"/>
      <c r="C2079" s="467"/>
      <c r="D2079" s="467"/>
      <c r="H2079" s="467"/>
      <c r="I2079" s="467"/>
    </row>
    <row r="2080" spans="1:9" x14ac:dyDescent="0.2">
      <c r="A2080" s="467"/>
      <c r="B2080" s="467"/>
      <c r="C2080" s="467"/>
      <c r="D2080" s="467"/>
      <c r="H2080" s="467"/>
      <c r="I2080" s="467"/>
    </row>
    <row r="2081" spans="1:9" x14ac:dyDescent="0.2">
      <c r="A2081" s="467"/>
      <c r="B2081" s="467"/>
      <c r="C2081" s="467"/>
      <c r="D2081" s="467"/>
      <c r="H2081" s="467"/>
      <c r="I2081" s="467"/>
    </row>
    <row r="2082" spans="1:9" x14ac:dyDescent="0.2">
      <c r="A2082" s="467"/>
      <c r="B2082" s="467"/>
      <c r="C2082" s="467"/>
      <c r="D2082" s="467"/>
      <c r="H2082" s="467"/>
      <c r="I2082" s="467"/>
    </row>
    <row r="2083" spans="1:9" x14ac:dyDescent="0.2">
      <c r="A2083" s="467"/>
      <c r="B2083" s="467"/>
      <c r="C2083" s="467"/>
      <c r="D2083" s="467"/>
      <c r="H2083" s="467"/>
      <c r="I2083" s="467"/>
    </row>
    <row r="2084" spans="1:9" x14ac:dyDescent="0.2">
      <c r="A2084" s="467"/>
      <c r="B2084" s="467"/>
      <c r="C2084" s="467"/>
      <c r="D2084" s="467"/>
      <c r="H2084" s="467"/>
      <c r="I2084" s="467"/>
    </row>
    <row r="2085" spans="1:9" x14ac:dyDescent="0.2">
      <c r="A2085" s="467"/>
      <c r="B2085" s="467"/>
      <c r="C2085" s="467"/>
      <c r="D2085" s="467"/>
      <c r="H2085" s="467"/>
      <c r="I2085" s="467"/>
    </row>
    <row r="2086" spans="1:9" x14ac:dyDescent="0.2">
      <c r="A2086" s="467"/>
      <c r="B2086" s="467"/>
      <c r="C2086" s="467"/>
      <c r="D2086" s="467"/>
      <c r="H2086" s="467"/>
      <c r="I2086" s="467"/>
    </row>
    <row r="2087" spans="1:9" x14ac:dyDescent="0.2">
      <c r="A2087" s="467"/>
      <c r="B2087" s="467"/>
      <c r="C2087" s="467"/>
      <c r="D2087" s="467"/>
      <c r="H2087" s="467"/>
      <c r="I2087" s="467"/>
    </row>
    <row r="2088" spans="1:9" x14ac:dyDescent="0.2">
      <c r="A2088" s="467"/>
      <c r="B2088" s="467"/>
      <c r="C2088" s="467"/>
      <c r="D2088" s="467"/>
      <c r="H2088" s="467"/>
      <c r="I2088" s="467"/>
    </row>
    <row r="2089" spans="1:9" x14ac:dyDescent="0.2">
      <c r="A2089" s="467"/>
      <c r="B2089" s="467"/>
      <c r="C2089" s="467"/>
      <c r="D2089" s="467"/>
      <c r="H2089" s="467"/>
      <c r="I2089" s="467"/>
    </row>
    <row r="2090" spans="1:9" x14ac:dyDescent="0.2">
      <c r="A2090" s="467"/>
      <c r="B2090" s="467"/>
      <c r="C2090" s="467"/>
      <c r="D2090" s="467"/>
      <c r="H2090" s="467"/>
      <c r="I2090" s="467"/>
    </row>
    <row r="2091" spans="1:9" x14ac:dyDescent="0.2">
      <c r="A2091" s="467"/>
      <c r="B2091" s="467"/>
      <c r="C2091" s="467"/>
      <c r="D2091" s="467"/>
      <c r="H2091" s="467"/>
      <c r="I2091" s="467"/>
    </row>
    <row r="2092" spans="1:9" x14ac:dyDescent="0.2">
      <c r="A2092" s="467"/>
      <c r="B2092" s="467"/>
      <c r="C2092" s="467"/>
      <c r="D2092" s="467"/>
      <c r="H2092" s="467"/>
      <c r="I2092" s="467"/>
    </row>
    <row r="2093" spans="1:9" x14ac:dyDescent="0.2">
      <c r="A2093" s="467"/>
      <c r="B2093" s="467"/>
      <c r="C2093" s="467"/>
      <c r="D2093" s="467"/>
      <c r="H2093" s="467"/>
      <c r="I2093" s="467"/>
    </row>
    <row r="2094" spans="1:9" x14ac:dyDescent="0.2">
      <c r="A2094" s="467"/>
      <c r="B2094" s="467"/>
      <c r="C2094" s="467"/>
      <c r="D2094" s="467"/>
      <c r="H2094" s="467"/>
      <c r="I2094" s="467"/>
    </row>
    <row r="2095" spans="1:9" x14ac:dyDescent="0.2">
      <c r="A2095" s="467"/>
      <c r="B2095" s="467"/>
      <c r="C2095" s="467"/>
      <c r="D2095" s="467"/>
      <c r="H2095" s="467"/>
      <c r="I2095" s="467"/>
    </row>
    <row r="2096" spans="1:9" x14ac:dyDescent="0.2">
      <c r="A2096" s="467"/>
      <c r="B2096" s="467"/>
      <c r="C2096" s="467"/>
      <c r="D2096" s="467"/>
      <c r="H2096" s="467"/>
      <c r="I2096" s="467"/>
    </row>
    <row r="2097" spans="1:9" x14ac:dyDescent="0.2">
      <c r="A2097" s="467"/>
      <c r="B2097" s="467"/>
      <c r="C2097" s="467"/>
      <c r="D2097" s="467"/>
      <c r="H2097" s="467"/>
      <c r="I2097" s="467"/>
    </row>
    <row r="2098" spans="1:9" x14ac:dyDescent="0.2">
      <c r="A2098" s="467"/>
      <c r="B2098" s="467"/>
      <c r="C2098" s="467"/>
      <c r="D2098" s="467"/>
      <c r="H2098" s="467"/>
      <c r="I2098" s="467"/>
    </row>
    <row r="2099" spans="1:9" x14ac:dyDescent="0.2">
      <c r="A2099" s="467"/>
      <c r="B2099" s="467"/>
      <c r="C2099" s="467"/>
      <c r="D2099" s="467"/>
      <c r="H2099" s="467"/>
      <c r="I2099" s="467"/>
    </row>
    <row r="2100" spans="1:9" x14ac:dyDescent="0.2">
      <c r="A2100" s="467"/>
      <c r="B2100" s="467"/>
      <c r="C2100" s="467"/>
      <c r="D2100" s="467"/>
      <c r="H2100" s="467"/>
      <c r="I2100" s="467"/>
    </row>
    <row r="2101" spans="1:9" x14ac:dyDescent="0.2">
      <c r="A2101" s="467"/>
      <c r="B2101" s="467"/>
      <c r="C2101" s="467"/>
      <c r="D2101" s="467"/>
      <c r="H2101" s="467"/>
      <c r="I2101" s="467"/>
    </row>
    <row r="2102" spans="1:9" x14ac:dyDescent="0.2">
      <c r="A2102" s="467"/>
      <c r="B2102" s="467"/>
      <c r="C2102" s="467"/>
      <c r="D2102" s="467"/>
      <c r="H2102" s="467"/>
      <c r="I2102" s="467"/>
    </row>
    <row r="2103" spans="1:9" x14ac:dyDescent="0.2">
      <c r="A2103" s="467"/>
      <c r="B2103" s="467"/>
      <c r="C2103" s="467"/>
      <c r="D2103" s="467"/>
      <c r="H2103" s="467"/>
      <c r="I2103" s="467"/>
    </row>
    <row r="2104" spans="1:9" x14ac:dyDescent="0.2">
      <c r="A2104" s="467"/>
      <c r="B2104" s="467"/>
      <c r="C2104" s="467"/>
      <c r="D2104" s="467"/>
      <c r="H2104" s="467"/>
      <c r="I2104" s="467"/>
    </row>
    <row r="2105" spans="1:9" x14ac:dyDescent="0.2">
      <c r="A2105" s="467"/>
      <c r="B2105" s="467"/>
      <c r="C2105" s="467"/>
      <c r="D2105" s="467"/>
      <c r="H2105" s="467"/>
      <c r="I2105" s="467"/>
    </row>
    <row r="2106" spans="1:9" x14ac:dyDescent="0.2">
      <c r="A2106" s="467"/>
      <c r="B2106" s="467"/>
      <c r="C2106" s="467"/>
      <c r="D2106" s="467"/>
      <c r="H2106" s="467"/>
      <c r="I2106" s="467"/>
    </row>
    <row r="2107" spans="1:9" x14ac:dyDescent="0.2">
      <c r="A2107" s="467"/>
      <c r="B2107" s="467"/>
      <c r="C2107" s="467"/>
      <c r="D2107" s="467"/>
      <c r="H2107" s="467"/>
      <c r="I2107" s="467"/>
    </row>
    <row r="2108" spans="1:9" x14ac:dyDescent="0.2">
      <c r="A2108" s="467"/>
      <c r="B2108" s="467"/>
      <c r="C2108" s="467"/>
      <c r="D2108" s="467"/>
      <c r="H2108" s="467"/>
      <c r="I2108" s="467"/>
    </row>
    <row r="2109" spans="1:9" x14ac:dyDescent="0.2">
      <c r="A2109" s="467"/>
      <c r="B2109" s="467"/>
      <c r="C2109" s="467"/>
      <c r="D2109" s="467"/>
      <c r="H2109" s="467"/>
      <c r="I2109" s="467"/>
    </row>
    <row r="2110" spans="1:9" x14ac:dyDescent="0.2">
      <c r="A2110" s="467"/>
      <c r="B2110" s="467"/>
      <c r="C2110" s="467"/>
      <c r="D2110" s="467"/>
      <c r="H2110" s="467"/>
      <c r="I2110" s="467"/>
    </row>
    <row r="2111" spans="1:9" x14ac:dyDescent="0.2">
      <c r="A2111" s="467"/>
      <c r="B2111" s="467"/>
      <c r="C2111" s="467"/>
      <c r="D2111" s="467"/>
      <c r="H2111" s="467"/>
      <c r="I2111" s="467"/>
    </row>
    <row r="2112" spans="1:9" x14ac:dyDescent="0.2">
      <c r="A2112" s="467"/>
      <c r="B2112" s="467"/>
      <c r="C2112" s="467"/>
      <c r="D2112" s="467"/>
      <c r="H2112" s="467"/>
      <c r="I2112" s="467"/>
    </row>
    <row r="2113" spans="1:9" x14ac:dyDescent="0.2">
      <c r="A2113" s="467"/>
      <c r="B2113" s="467"/>
      <c r="C2113" s="467"/>
      <c r="D2113" s="467"/>
      <c r="H2113" s="467"/>
      <c r="I2113" s="467"/>
    </row>
    <row r="2114" spans="1:9" x14ac:dyDescent="0.2">
      <c r="A2114" s="467"/>
      <c r="B2114" s="467"/>
      <c r="C2114" s="467"/>
      <c r="D2114" s="467"/>
      <c r="H2114" s="467"/>
      <c r="I2114" s="467"/>
    </row>
    <row r="2115" spans="1:9" x14ac:dyDescent="0.2">
      <c r="A2115" s="467"/>
      <c r="B2115" s="467"/>
      <c r="C2115" s="467"/>
      <c r="D2115" s="467"/>
      <c r="H2115" s="467"/>
      <c r="I2115" s="467"/>
    </row>
    <row r="2116" spans="1:9" x14ac:dyDescent="0.2">
      <c r="A2116" s="467"/>
      <c r="B2116" s="467"/>
      <c r="C2116" s="467"/>
      <c r="D2116" s="467"/>
      <c r="H2116" s="467"/>
      <c r="I2116" s="467"/>
    </row>
    <row r="2117" spans="1:9" x14ac:dyDescent="0.2">
      <c r="A2117" s="467"/>
      <c r="B2117" s="467"/>
      <c r="C2117" s="467"/>
      <c r="D2117" s="467"/>
      <c r="H2117" s="467"/>
      <c r="I2117" s="467"/>
    </row>
    <row r="2118" spans="1:9" x14ac:dyDescent="0.2">
      <c r="A2118" s="467"/>
      <c r="B2118" s="467"/>
      <c r="C2118" s="467"/>
      <c r="D2118" s="467"/>
      <c r="H2118" s="467"/>
      <c r="I2118" s="467"/>
    </row>
    <row r="2119" spans="1:9" x14ac:dyDescent="0.2">
      <c r="A2119" s="467"/>
      <c r="B2119" s="467"/>
      <c r="C2119" s="467"/>
      <c r="D2119" s="467"/>
      <c r="H2119" s="467"/>
      <c r="I2119" s="467"/>
    </row>
    <row r="2120" spans="1:9" x14ac:dyDescent="0.2">
      <c r="A2120" s="467"/>
      <c r="B2120" s="467"/>
      <c r="C2120" s="467"/>
      <c r="D2120" s="467"/>
      <c r="H2120" s="467"/>
      <c r="I2120" s="467"/>
    </row>
    <row r="2121" spans="1:9" x14ac:dyDescent="0.2">
      <c r="A2121" s="467"/>
      <c r="B2121" s="467"/>
      <c r="C2121" s="467"/>
      <c r="D2121" s="467"/>
      <c r="H2121" s="467"/>
      <c r="I2121" s="467"/>
    </row>
    <row r="2122" spans="1:9" x14ac:dyDescent="0.2">
      <c r="A2122" s="467"/>
      <c r="B2122" s="467"/>
      <c r="C2122" s="467"/>
      <c r="D2122" s="467"/>
      <c r="H2122" s="467"/>
      <c r="I2122" s="467"/>
    </row>
    <row r="2123" spans="1:9" x14ac:dyDescent="0.2">
      <c r="A2123" s="467"/>
      <c r="B2123" s="467"/>
      <c r="C2123" s="467"/>
      <c r="D2123" s="467"/>
      <c r="H2123" s="467"/>
      <c r="I2123" s="467"/>
    </row>
    <row r="2124" spans="1:9" x14ac:dyDescent="0.2">
      <c r="A2124" s="467"/>
      <c r="B2124" s="467"/>
      <c r="C2124" s="467"/>
      <c r="D2124" s="467"/>
      <c r="H2124" s="467"/>
      <c r="I2124" s="467"/>
    </row>
    <row r="2125" spans="1:9" x14ac:dyDescent="0.2">
      <c r="A2125" s="467"/>
      <c r="B2125" s="467"/>
      <c r="C2125" s="467"/>
      <c r="D2125" s="467"/>
      <c r="H2125" s="467"/>
      <c r="I2125" s="467"/>
    </row>
    <row r="2126" spans="1:9" x14ac:dyDescent="0.2">
      <c r="A2126" s="467"/>
      <c r="B2126" s="467"/>
      <c r="C2126" s="467"/>
      <c r="D2126" s="467"/>
      <c r="H2126" s="467"/>
      <c r="I2126" s="467"/>
    </row>
    <row r="2127" spans="1:9" x14ac:dyDescent="0.2">
      <c r="A2127" s="467"/>
      <c r="B2127" s="467"/>
      <c r="C2127" s="467"/>
      <c r="D2127" s="467"/>
      <c r="H2127" s="467"/>
      <c r="I2127" s="467"/>
    </row>
    <row r="2128" spans="1:9" x14ac:dyDescent="0.2">
      <c r="A2128" s="467"/>
      <c r="B2128" s="467"/>
      <c r="C2128" s="467"/>
      <c r="D2128" s="467"/>
      <c r="H2128" s="467"/>
      <c r="I2128" s="467"/>
    </row>
    <row r="2129" spans="1:9" x14ac:dyDescent="0.2">
      <c r="A2129" s="467"/>
      <c r="B2129" s="467"/>
      <c r="C2129" s="467"/>
      <c r="D2129" s="467"/>
      <c r="H2129" s="467"/>
      <c r="I2129" s="467"/>
    </row>
    <row r="2130" spans="1:9" x14ac:dyDescent="0.2">
      <c r="A2130" s="467"/>
      <c r="B2130" s="467"/>
      <c r="C2130" s="467"/>
      <c r="D2130" s="467"/>
      <c r="H2130" s="467"/>
      <c r="I2130" s="467"/>
    </row>
    <row r="2131" spans="1:9" x14ac:dyDescent="0.2">
      <c r="A2131" s="467"/>
      <c r="B2131" s="467"/>
      <c r="C2131" s="467"/>
      <c r="D2131" s="467"/>
      <c r="H2131" s="467"/>
      <c r="I2131" s="467"/>
    </row>
    <row r="2132" spans="1:9" x14ac:dyDescent="0.2">
      <c r="A2132" s="467"/>
      <c r="B2132" s="467"/>
      <c r="C2132" s="467"/>
      <c r="D2132" s="467"/>
      <c r="H2132" s="467"/>
      <c r="I2132" s="467"/>
    </row>
    <row r="2133" spans="1:9" x14ac:dyDescent="0.2">
      <c r="A2133" s="467"/>
      <c r="B2133" s="467"/>
      <c r="C2133" s="467"/>
      <c r="D2133" s="467"/>
      <c r="H2133" s="467"/>
      <c r="I2133" s="467"/>
    </row>
    <row r="2134" spans="1:9" x14ac:dyDescent="0.2">
      <c r="A2134" s="467"/>
      <c r="B2134" s="467"/>
      <c r="C2134" s="467"/>
      <c r="D2134" s="467"/>
      <c r="H2134" s="467"/>
      <c r="I2134" s="467"/>
    </row>
    <row r="2135" spans="1:9" x14ac:dyDescent="0.2">
      <c r="A2135" s="467"/>
      <c r="B2135" s="467"/>
      <c r="C2135" s="467"/>
      <c r="D2135" s="467"/>
      <c r="H2135" s="467"/>
      <c r="I2135" s="467"/>
    </row>
    <row r="2136" spans="1:9" x14ac:dyDescent="0.2">
      <c r="A2136" s="467"/>
      <c r="B2136" s="467"/>
      <c r="C2136" s="467"/>
      <c r="D2136" s="467"/>
      <c r="H2136" s="467"/>
      <c r="I2136" s="467"/>
    </row>
    <row r="2137" spans="1:9" x14ac:dyDescent="0.2">
      <c r="A2137" s="467"/>
      <c r="B2137" s="467"/>
      <c r="C2137" s="467"/>
      <c r="D2137" s="467"/>
      <c r="H2137" s="467"/>
      <c r="I2137" s="467"/>
    </row>
    <row r="2138" spans="1:9" x14ac:dyDescent="0.2">
      <c r="A2138" s="467"/>
      <c r="B2138" s="467"/>
      <c r="C2138" s="467"/>
      <c r="D2138" s="467"/>
      <c r="H2138" s="467"/>
      <c r="I2138" s="467"/>
    </row>
    <row r="2139" spans="1:9" x14ac:dyDescent="0.2">
      <c r="A2139" s="467"/>
      <c r="B2139" s="467"/>
      <c r="C2139" s="467"/>
      <c r="D2139" s="467"/>
      <c r="H2139" s="467"/>
      <c r="I2139" s="467"/>
    </row>
    <row r="2140" spans="1:9" x14ac:dyDescent="0.2">
      <c r="A2140" s="467"/>
      <c r="B2140" s="467"/>
      <c r="C2140" s="467"/>
      <c r="D2140" s="467"/>
      <c r="H2140" s="467"/>
      <c r="I2140" s="467"/>
    </row>
    <row r="2141" spans="1:9" x14ac:dyDescent="0.2">
      <c r="A2141" s="467"/>
      <c r="B2141" s="467"/>
      <c r="C2141" s="467"/>
      <c r="D2141" s="467"/>
      <c r="H2141" s="467"/>
      <c r="I2141" s="467"/>
    </row>
    <row r="2142" spans="1:9" x14ac:dyDescent="0.2">
      <c r="A2142" s="467"/>
      <c r="B2142" s="467"/>
      <c r="C2142" s="467"/>
      <c r="D2142" s="467"/>
      <c r="H2142" s="467"/>
      <c r="I2142" s="467"/>
    </row>
    <row r="2143" spans="1:9" x14ac:dyDescent="0.2">
      <c r="A2143" s="467"/>
      <c r="B2143" s="467"/>
      <c r="C2143" s="467"/>
      <c r="D2143" s="467"/>
      <c r="H2143" s="467"/>
      <c r="I2143" s="467"/>
    </row>
    <row r="2144" spans="1:9" x14ac:dyDescent="0.2">
      <c r="A2144" s="467"/>
      <c r="B2144" s="467"/>
      <c r="C2144" s="467"/>
      <c r="D2144" s="467"/>
      <c r="H2144" s="467"/>
      <c r="I2144" s="467"/>
    </row>
    <row r="2145" spans="1:9" x14ac:dyDescent="0.2">
      <c r="A2145" s="467"/>
      <c r="B2145" s="467"/>
      <c r="C2145" s="467"/>
      <c r="D2145" s="467"/>
      <c r="H2145" s="467"/>
      <c r="I2145" s="467"/>
    </row>
    <row r="2146" spans="1:9" x14ac:dyDescent="0.2">
      <c r="A2146" s="467"/>
      <c r="B2146" s="467"/>
      <c r="C2146" s="467"/>
      <c r="D2146" s="467"/>
      <c r="H2146" s="467"/>
      <c r="I2146" s="467"/>
    </row>
    <row r="2147" spans="1:9" x14ac:dyDescent="0.2">
      <c r="A2147" s="467"/>
      <c r="B2147" s="467"/>
      <c r="C2147" s="467"/>
      <c r="D2147" s="467"/>
      <c r="H2147" s="467"/>
      <c r="I2147" s="467"/>
    </row>
    <row r="2148" spans="1:9" x14ac:dyDescent="0.2">
      <c r="A2148" s="467"/>
      <c r="B2148" s="467"/>
      <c r="C2148" s="467"/>
      <c r="D2148" s="467"/>
      <c r="H2148" s="467"/>
      <c r="I2148" s="467"/>
    </row>
    <row r="2149" spans="1:9" x14ac:dyDescent="0.2">
      <c r="A2149" s="467"/>
      <c r="B2149" s="467"/>
      <c r="C2149" s="467"/>
      <c r="D2149" s="467"/>
      <c r="H2149" s="467"/>
      <c r="I2149" s="467"/>
    </row>
    <row r="2150" spans="1:9" x14ac:dyDescent="0.2">
      <c r="A2150" s="467"/>
      <c r="B2150" s="467"/>
      <c r="C2150" s="467"/>
      <c r="D2150" s="467"/>
      <c r="H2150" s="467"/>
      <c r="I2150" s="467"/>
    </row>
    <row r="2151" spans="1:9" x14ac:dyDescent="0.2">
      <c r="A2151" s="467"/>
      <c r="B2151" s="467"/>
      <c r="C2151" s="467"/>
      <c r="D2151" s="467"/>
      <c r="H2151" s="467"/>
      <c r="I2151" s="467"/>
    </row>
    <row r="2152" spans="1:9" x14ac:dyDescent="0.2">
      <c r="A2152" s="467"/>
      <c r="B2152" s="467"/>
      <c r="C2152" s="467"/>
      <c r="D2152" s="467"/>
      <c r="H2152" s="467"/>
      <c r="I2152" s="467"/>
    </row>
    <row r="2153" spans="1:9" x14ac:dyDescent="0.2">
      <c r="A2153" s="467"/>
      <c r="B2153" s="467"/>
      <c r="C2153" s="467"/>
      <c r="D2153" s="467"/>
      <c r="H2153" s="467"/>
      <c r="I2153" s="467"/>
    </row>
    <row r="2154" spans="1:9" x14ac:dyDescent="0.2">
      <c r="A2154" s="467"/>
      <c r="B2154" s="467"/>
      <c r="C2154" s="467"/>
      <c r="D2154" s="467"/>
      <c r="H2154" s="467"/>
      <c r="I2154" s="467"/>
    </row>
    <row r="2155" spans="1:9" x14ac:dyDescent="0.2">
      <c r="A2155" s="467"/>
      <c r="B2155" s="467"/>
      <c r="C2155" s="467"/>
      <c r="D2155" s="467"/>
      <c r="H2155" s="467"/>
      <c r="I2155" s="467"/>
    </row>
    <row r="2156" spans="1:9" x14ac:dyDescent="0.2">
      <c r="A2156" s="467"/>
      <c r="B2156" s="467"/>
      <c r="C2156" s="467"/>
      <c r="D2156" s="467"/>
      <c r="H2156" s="467"/>
      <c r="I2156" s="467"/>
    </row>
    <row r="2157" spans="1:9" x14ac:dyDescent="0.2">
      <c r="A2157" s="467"/>
      <c r="B2157" s="467"/>
      <c r="C2157" s="467"/>
      <c r="D2157" s="467"/>
      <c r="H2157" s="467"/>
      <c r="I2157" s="467"/>
    </row>
    <row r="2158" spans="1:9" x14ac:dyDescent="0.2">
      <c r="A2158" s="467"/>
      <c r="B2158" s="467"/>
      <c r="C2158" s="467"/>
      <c r="D2158" s="467"/>
      <c r="H2158" s="467"/>
      <c r="I2158" s="467"/>
    </row>
    <row r="2159" spans="1:9" x14ac:dyDescent="0.2">
      <c r="A2159" s="467"/>
      <c r="B2159" s="467"/>
      <c r="C2159" s="467"/>
      <c r="D2159" s="467"/>
      <c r="H2159" s="467"/>
      <c r="I2159" s="467"/>
    </row>
    <row r="2160" spans="1:9" x14ac:dyDescent="0.2">
      <c r="B2160" s="467"/>
      <c r="C2160" s="467"/>
      <c r="D2160" s="467"/>
      <c r="H2160" s="467"/>
      <c r="I2160" s="467"/>
    </row>
    <row r="2161" spans="8:9" x14ac:dyDescent="0.2">
      <c r="H2161" s="467"/>
      <c r="I2161" s="467"/>
    </row>
    <row r="2162" spans="8:9" x14ac:dyDescent="0.2">
      <c r="H2162" s="467"/>
      <c r="I2162" s="467"/>
    </row>
    <row r="2163" spans="8:9" x14ac:dyDescent="0.2">
      <c r="H2163" s="467"/>
      <c r="I2163" s="467"/>
    </row>
    <row r="2164" spans="8:9" x14ac:dyDescent="0.2">
      <c r="H2164" s="467"/>
      <c r="I2164" s="467"/>
    </row>
    <row r="2165" spans="8:9" x14ac:dyDescent="0.2">
      <c r="H2165" s="467"/>
      <c r="I2165" s="467"/>
    </row>
    <row r="2166" spans="8:9" x14ac:dyDescent="0.2">
      <c r="H2166" s="475"/>
      <c r="I2166" s="467"/>
    </row>
    <row r="2167" spans="8:9" x14ac:dyDescent="0.2">
      <c r="H2167" s="475"/>
      <c r="I2167" s="467"/>
    </row>
    <row r="2168" spans="8:9" x14ac:dyDescent="0.2">
      <c r="H2168" s="475"/>
      <c r="I2168" s="467"/>
    </row>
    <row r="2169" spans="8:9" x14ac:dyDescent="0.2">
      <c r="H2169" s="475"/>
      <c r="I2169" s="467"/>
    </row>
    <row r="2170" spans="8:9" x14ac:dyDescent="0.2">
      <c r="H2170" s="475"/>
    </row>
    <row r="2171" spans="8:9" x14ac:dyDescent="0.2">
      <c r="H2171" s="475"/>
    </row>
    <row r="2172" spans="8:9" x14ac:dyDescent="0.2">
      <c r="H2172" s="475"/>
    </row>
    <row r="2173" spans="8:9" x14ac:dyDescent="0.2">
      <c r="H2173" s="475"/>
    </row>
    <row r="2174" spans="8:9" x14ac:dyDescent="0.2">
      <c r="H2174" s="475"/>
    </row>
    <row r="2175" spans="8:9" x14ac:dyDescent="0.2">
      <c r="H2175" s="475"/>
    </row>
  </sheetData>
  <mergeCells count="12">
    <mergeCell ref="G5:G6"/>
    <mergeCell ref="H5:H6"/>
    <mergeCell ref="I5:I6"/>
    <mergeCell ref="A1:B1"/>
    <mergeCell ref="A2:G2"/>
    <mergeCell ref="A3:E3"/>
    <mergeCell ref="A5:A6"/>
    <mergeCell ref="B5:B6"/>
    <mergeCell ref="C5:C6"/>
    <mergeCell ref="D5:D6"/>
    <mergeCell ref="E5:E6"/>
    <mergeCell ref="F5:F6"/>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2"/>
  <sheetViews>
    <sheetView workbookViewId="0">
      <selection activeCell="N11" sqref="N11"/>
    </sheetView>
  </sheetViews>
  <sheetFormatPr defaultRowHeight="12.75" x14ac:dyDescent="0.2"/>
  <cols>
    <col min="1" max="1" width="3.7109375" style="22" customWidth="1"/>
    <col min="2" max="2" width="7.7109375" style="22" customWidth="1"/>
    <col min="3" max="3" width="22.140625" style="441" customWidth="1"/>
    <col min="4" max="4" width="14.140625" style="22" customWidth="1"/>
    <col min="5" max="5" width="15.140625" style="441" customWidth="1"/>
    <col min="6" max="6" width="9.140625" style="441" customWidth="1"/>
    <col min="7" max="7" width="10.140625" style="441" customWidth="1"/>
    <col min="8" max="8" width="7.5703125" style="22" customWidth="1"/>
    <col min="9" max="9" width="13" style="22" customWidth="1"/>
    <col min="10" max="10" width="12.28515625" style="22" customWidth="1"/>
    <col min="11" max="16384" width="9.140625" style="441"/>
  </cols>
  <sheetData>
    <row r="1" spans="1:10" ht="21" customHeight="1" x14ac:dyDescent="0.25">
      <c r="A1" s="687" t="s">
        <v>8752</v>
      </c>
      <c r="B1" s="687"/>
      <c r="C1" s="580"/>
    </row>
    <row r="2" spans="1:10" ht="14.25" customHeight="1" x14ac:dyDescent="0.25">
      <c r="A2" s="687" t="s">
        <v>3382</v>
      </c>
      <c r="B2" s="687"/>
      <c r="C2" s="580"/>
    </row>
    <row r="3" spans="1:10" ht="15.75" x14ac:dyDescent="0.2">
      <c r="A3" s="40" t="s">
        <v>8753</v>
      </c>
      <c r="B3" s="40"/>
      <c r="C3" s="26"/>
    </row>
    <row r="4" spans="1:10" ht="10.5" customHeight="1" x14ac:dyDescent="0.2">
      <c r="B4" s="22" t="s">
        <v>1074</v>
      </c>
    </row>
    <row r="5" spans="1:10" s="467" customFormat="1" ht="42" customHeight="1" x14ac:dyDescent="0.2">
      <c r="A5" s="617" t="s">
        <v>1533</v>
      </c>
      <c r="B5" s="617" t="s">
        <v>582</v>
      </c>
      <c r="C5" s="617" t="s">
        <v>8754</v>
      </c>
      <c r="D5" s="617" t="s">
        <v>8755</v>
      </c>
      <c r="E5" s="617" t="s">
        <v>8756</v>
      </c>
      <c r="F5" s="617" t="s">
        <v>8757</v>
      </c>
      <c r="G5" s="617" t="s">
        <v>8758</v>
      </c>
      <c r="H5" s="617" t="s">
        <v>8759</v>
      </c>
      <c r="I5" s="617" t="s">
        <v>762</v>
      </c>
      <c r="J5" s="617" t="s">
        <v>701</v>
      </c>
    </row>
    <row r="6" spans="1:10" s="467" customFormat="1" ht="36" customHeight="1" x14ac:dyDescent="0.2">
      <c r="A6" s="617"/>
      <c r="B6" s="617"/>
      <c r="C6" s="617"/>
      <c r="D6" s="617"/>
      <c r="E6" s="617"/>
      <c r="F6" s="617"/>
      <c r="G6" s="617"/>
      <c r="H6" s="617"/>
      <c r="I6" s="617"/>
      <c r="J6" s="617"/>
    </row>
    <row r="7" spans="1:10" s="467" customFormat="1" ht="12" x14ac:dyDescent="0.2">
      <c r="A7" s="464">
        <v>1</v>
      </c>
      <c r="B7" s="455">
        <v>2</v>
      </c>
      <c r="C7" s="455">
        <v>3</v>
      </c>
      <c r="D7" s="455">
        <v>4</v>
      </c>
      <c r="E7" s="455">
        <v>5</v>
      </c>
      <c r="F7" s="455">
        <v>6</v>
      </c>
      <c r="G7" s="455">
        <v>7</v>
      </c>
      <c r="H7" s="455">
        <v>8</v>
      </c>
      <c r="I7" s="455">
        <v>9</v>
      </c>
      <c r="J7" s="455">
        <v>10</v>
      </c>
    </row>
    <row r="8" spans="1:10" s="467" customFormat="1" ht="60.75" customHeight="1" x14ac:dyDescent="0.2">
      <c r="A8" s="429">
        <v>1</v>
      </c>
      <c r="B8" s="358" t="s">
        <v>8760</v>
      </c>
      <c r="C8" s="481" t="s">
        <v>8761</v>
      </c>
      <c r="D8" s="429" t="s">
        <v>8762</v>
      </c>
      <c r="E8" s="533" t="s">
        <v>8763</v>
      </c>
      <c r="F8" s="429" t="s">
        <v>8764</v>
      </c>
      <c r="G8" s="581" t="s">
        <v>8765</v>
      </c>
      <c r="H8" s="429">
        <v>2001</v>
      </c>
      <c r="I8" s="474" t="s">
        <v>541</v>
      </c>
      <c r="J8" s="483" t="s">
        <v>797</v>
      </c>
    </row>
    <row r="9" spans="1:10" s="467" customFormat="1" ht="60.75" customHeight="1" x14ac:dyDescent="0.2">
      <c r="A9" s="429">
        <v>2</v>
      </c>
      <c r="B9" s="462" t="s">
        <v>8766</v>
      </c>
      <c r="C9" s="460" t="s">
        <v>8767</v>
      </c>
      <c r="D9" s="455" t="s">
        <v>8768</v>
      </c>
      <c r="E9" s="460" t="s">
        <v>8769</v>
      </c>
      <c r="F9" s="582">
        <v>1581138</v>
      </c>
      <c r="G9" s="582" t="s">
        <v>8770</v>
      </c>
      <c r="H9" s="455">
        <v>1993</v>
      </c>
      <c r="I9" s="464" t="s">
        <v>4175</v>
      </c>
      <c r="J9" s="50" t="s">
        <v>1610</v>
      </c>
    </row>
    <row r="10" spans="1:10" s="467" customFormat="1" ht="60.75" customHeight="1" x14ac:dyDescent="0.2">
      <c r="A10" s="429">
        <v>3</v>
      </c>
      <c r="B10" s="462" t="s">
        <v>8771</v>
      </c>
      <c r="C10" s="460" t="s">
        <v>8772</v>
      </c>
      <c r="D10" s="455" t="s">
        <v>8773</v>
      </c>
      <c r="E10" s="582">
        <v>1445397</v>
      </c>
      <c r="F10" s="582">
        <v>674874</v>
      </c>
      <c r="G10" s="582"/>
      <c r="H10" s="455">
        <v>1994</v>
      </c>
      <c r="I10" s="464" t="s">
        <v>541</v>
      </c>
      <c r="J10" s="464" t="s">
        <v>797</v>
      </c>
    </row>
    <row r="11" spans="1:10" s="467" customFormat="1" ht="60.75" customHeight="1" x14ac:dyDescent="0.2">
      <c r="A11" s="429">
        <v>4</v>
      </c>
      <c r="B11" s="462" t="s">
        <v>8774</v>
      </c>
      <c r="C11" s="460" t="s">
        <v>8775</v>
      </c>
      <c r="D11" s="455" t="s">
        <v>8776</v>
      </c>
      <c r="E11" s="583" t="s">
        <v>8777</v>
      </c>
      <c r="F11" s="531" t="s">
        <v>8778</v>
      </c>
      <c r="G11" s="531" t="s">
        <v>8779</v>
      </c>
      <c r="H11" s="455">
        <v>1995</v>
      </c>
      <c r="I11" s="464" t="s">
        <v>541</v>
      </c>
      <c r="J11" s="464" t="s">
        <v>797</v>
      </c>
    </row>
    <row r="12" spans="1:10" s="467" customFormat="1" ht="60.75" customHeight="1" x14ac:dyDescent="0.2">
      <c r="A12" s="429">
        <v>5</v>
      </c>
      <c r="B12" s="462" t="s">
        <v>8780</v>
      </c>
      <c r="C12" s="481" t="s">
        <v>8781</v>
      </c>
      <c r="D12" s="464" t="s">
        <v>8782</v>
      </c>
      <c r="E12" s="583" t="s">
        <v>8783</v>
      </c>
      <c r="F12" s="583" t="s">
        <v>8784</v>
      </c>
      <c r="G12" s="584">
        <v>32210010043942</v>
      </c>
      <c r="H12" s="455">
        <v>2001</v>
      </c>
      <c r="I12" s="464" t="s">
        <v>4175</v>
      </c>
      <c r="J12" s="464" t="s">
        <v>1610</v>
      </c>
    </row>
    <row r="13" spans="1:10" s="467" customFormat="1" ht="60.75" customHeight="1" x14ac:dyDescent="0.2">
      <c r="A13" s="429">
        <v>6</v>
      </c>
      <c r="B13" s="462" t="s">
        <v>8785</v>
      </c>
      <c r="C13" s="460" t="s">
        <v>8786</v>
      </c>
      <c r="D13" s="464" t="s">
        <v>8787</v>
      </c>
      <c r="E13" s="582">
        <v>41101693</v>
      </c>
      <c r="F13" s="582" t="s">
        <v>8788</v>
      </c>
      <c r="G13" s="582">
        <v>21927</v>
      </c>
      <c r="H13" s="455">
        <v>1994</v>
      </c>
      <c r="I13" s="464" t="s">
        <v>541</v>
      </c>
      <c r="J13" s="464" t="s">
        <v>797</v>
      </c>
    </row>
    <row r="14" spans="1:10" s="467" customFormat="1" ht="60.75" customHeight="1" x14ac:dyDescent="0.2">
      <c r="A14" s="429">
        <v>7</v>
      </c>
      <c r="B14" s="462" t="s">
        <v>8789</v>
      </c>
      <c r="C14" s="460" t="s">
        <v>8790</v>
      </c>
      <c r="D14" s="455" t="s">
        <v>8791</v>
      </c>
      <c r="E14" s="582">
        <v>242954</v>
      </c>
      <c r="F14" s="582">
        <v>9477</v>
      </c>
      <c r="G14" s="582" t="s">
        <v>751</v>
      </c>
      <c r="H14" s="455">
        <v>1994</v>
      </c>
      <c r="I14" s="464" t="s">
        <v>541</v>
      </c>
      <c r="J14" s="464" t="s">
        <v>797</v>
      </c>
    </row>
    <row r="15" spans="1:10" s="467" customFormat="1" ht="60.75" customHeight="1" x14ac:dyDescent="0.2">
      <c r="A15" s="429">
        <v>8</v>
      </c>
      <c r="B15" s="462" t="s">
        <v>8792</v>
      </c>
      <c r="C15" s="460" t="s">
        <v>8793</v>
      </c>
      <c r="D15" s="464" t="s">
        <v>8794</v>
      </c>
      <c r="E15" s="582">
        <v>100588</v>
      </c>
      <c r="F15" s="582">
        <v>233135</v>
      </c>
      <c r="G15" s="582"/>
      <c r="H15" s="455">
        <v>1988</v>
      </c>
      <c r="I15" s="464" t="s">
        <v>541</v>
      </c>
      <c r="J15" s="464" t="s">
        <v>797</v>
      </c>
    </row>
    <row r="16" spans="1:10" s="467" customFormat="1" ht="60.75" customHeight="1" x14ac:dyDescent="0.2">
      <c r="A16" s="429">
        <v>9</v>
      </c>
      <c r="B16" s="462" t="s">
        <v>8795</v>
      </c>
      <c r="C16" s="460" t="s">
        <v>8796</v>
      </c>
      <c r="D16" s="455" t="s">
        <v>8797</v>
      </c>
      <c r="E16" s="582">
        <v>1776771</v>
      </c>
      <c r="F16" s="582">
        <v>1909</v>
      </c>
      <c r="G16" s="582"/>
      <c r="H16" s="455">
        <v>1983</v>
      </c>
      <c r="I16" s="464" t="s">
        <v>541</v>
      </c>
      <c r="J16" s="464" t="s">
        <v>797</v>
      </c>
    </row>
    <row r="17" spans="1:10" s="467" customFormat="1" ht="60.75" customHeight="1" x14ac:dyDescent="0.2">
      <c r="A17" s="429">
        <v>10</v>
      </c>
      <c r="B17" s="462" t="s">
        <v>8798</v>
      </c>
      <c r="C17" s="460" t="s">
        <v>8799</v>
      </c>
      <c r="D17" s="455" t="s">
        <v>8800</v>
      </c>
      <c r="E17" s="582">
        <v>2981602</v>
      </c>
      <c r="F17" s="531" t="s">
        <v>8801</v>
      </c>
      <c r="G17" s="582"/>
      <c r="H17" s="455">
        <v>1993</v>
      </c>
      <c r="I17" s="464" t="s">
        <v>541</v>
      </c>
      <c r="J17" s="464" t="s">
        <v>797</v>
      </c>
    </row>
    <row r="18" spans="1:10" s="467" customFormat="1" ht="60.75" customHeight="1" x14ac:dyDescent="0.2">
      <c r="A18" s="429">
        <v>11</v>
      </c>
      <c r="B18" s="462" t="s">
        <v>8802</v>
      </c>
      <c r="C18" s="460" t="s">
        <v>8803</v>
      </c>
      <c r="D18" s="455" t="s">
        <v>8804</v>
      </c>
      <c r="E18" s="582">
        <v>173946</v>
      </c>
      <c r="F18" s="582" t="s">
        <v>8805</v>
      </c>
      <c r="G18" s="582" t="s">
        <v>751</v>
      </c>
      <c r="H18" s="455">
        <v>1994</v>
      </c>
      <c r="I18" s="464" t="s">
        <v>541</v>
      </c>
      <c r="J18" s="464" t="s">
        <v>797</v>
      </c>
    </row>
    <row r="19" spans="1:10" s="467" customFormat="1" ht="60.75" customHeight="1" x14ac:dyDescent="0.2">
      <c r="A19" s="429">
        <v>12</v>
      </c>
      <c r="B19" s="462" t="s">
        <v>8806</v>
      </c>
      <c r="C19" s="460" t="s">
        <v>8807</v>
      </c>
      <c r="D19" s="455" t="s">
        <v>8808</v>
      </c>
      <c r="E19" s="582">
        <v>178133</v>
      </c>
      <c r="F19" s="582">
        <v>3389537</v>
      </c>
      <c r="G19" s="582">
        <v>2049</v>
      </c>
      <c r="H19" s="455">
        <v>1994</v>
      </c>
      <c r="I19" s="464" t="s">
        <v>541</v>
      </c>
      <c r="J19" s="464" t="s">
        <v>797</v>
      </c>
    </row>
    <row r="20" spans="1:10" s="467" customFormat="1" ht="60.75" customHeight="1" x14ac:dyDescent="0.2">
      <c r="A20" s="429">
        <v>13</v>
      </c>
      <c r="B20" s="462" t="s">
        <v>8809</v>
      </c>
      <c r="C20" s="460" t="s">
        <v>8810</v>
      </c>
      <c r="D20" s="455" t="s">
        <v>8811</v>
      </c>
      <c r="E20" s="582">
        <v>96606</v>
      </c>
      <c r="F20" s="582">
        <v>110278</v>
      </c>
      <c r="G20" s="582" t="s">
        <v>751</v>
      </c>
      <c r="H20" s="455">
        <v>1988</v>
      </c>
      <c r="I20" s="464" t="s">
        <v>541</v>
      </c>
      <c r="J20" s="464" t="s">
        <v>797</v>
      </c>
    </row>
    <row r="21" spans="1:10" s="467" customFormat="1" ht="60.75" customHeight="1" x14ac:dyDescent="0.2">
      <c r="A21" s="429">
        <v>14</v>
      </c>
      <c r="B21" s="462" t="s">
        <v>8812</v>
      </c>
      <c r="C21" s="460" t="s">
        <v>8813</v>
      </c>
      <c r="D21" s="455" t="s">
        <v>8814</v>
      </c>
      <c r="E21" s="582" t="s">
        <v>8815</v>
      </c>
      <c r="F21" s="582">
        <v>1927157</v>
      </c>
      <c r="G21" s="582" t="s">
        <v>8816</v>
      </c>
      <c r="H21" s="455">
        <v>1981</v>
      </c>
      <c r="I21" s="464" t="s">
        <v>541</v>
      </c>
      <c r="J21" s="464" t="s">
        <v>797</v>
      </c>
    </row>
    <row r="22" spans="1:10" s="467" customFormat="1" ht="60.75" customHeight="1" x14ac:dyDescent="0.2">
      <c r="A22" s="429">
        <v>15</v>
      </c>
      <c r="B22" s="462" t="s">
        <v>8817</v>
      </c>
      <c r="C22" s="460" t="s">
        <v>8818</v>
      </c>
      <c r="D22" s="455" t="s">
        <v>8819</v>
      </c>
      <c r="E22" s="582">
        <v>222700</v>
      </c>
      <c r="F22" s="464" t="s">
        <v>8820</v>
      </c>
      <c r="G22" s="582"/>
      <c r="H22" s="464">
        <v>1994</v>
      </c>
      <c r="I22" s="464" t="s">
        <v>541</v>
      </c>
      <c r="J22" s="464" t="s">
        <v>797</v>
      </c>
    </row>
    <row r="23" spans="1:10" s="467" customFormat="1" ht="60.75" customHeight="1" x14ac:dyDescent="0.2">
      <c r="A23" s="429">
        <v>16</v>
      </c>
      <c r="B23" s="462" t="s">
        <v>8821</v>
      </c>
      <c r="C23" s="460" t="s">
        <v>8822</v>
      </c>
      <c r="D23" s="455" t="s">
        <v>8823</v>
      </c>
      <c r="E23" s="582">
        <v>230342</v>
      </c>
      <c r="F23" s="582">
        <v>543984</v>
      </c>
      <c r="G23" s="582"/>
      <c r="H23" s="455">
        <v>1987</v>
      </c>
      <c r="I23" s="464" t="s">
        <v>541</v>
      </c>
      <c r="J23" s="464" t="s">
        <v>797</v>
      </c>
    </row>
    <row r="24" spans="1:10" s="467" customFormat="1" ht="60.75" customHeight="1" x14ac:dyDescent="0.2">
      <c r="A24" s="429">
        <v>17</v>
      </c>
      <c r="B24" s="462" t="s">
        <v>8824</v>
      </c>
      <c r="C24" s="460" t="s">
        <v>8825</v>
      </c>
      <c r="D24" s="455" t="s">
        <v>8826</v>
      </c>
      <c r="E24" s="583" t="s">
        <v>8827</v>
      </c>
      <c r="F24" s="460"/>
      <c r="G24" s="582"/>
      <c r="H24" s="464">
        <v>1988</v>
      </c>
      <c r="I24" s="464" t="s">
        <v>541</v>
      </c>
      <c r="J24" s="464" t="s">
        <v>797</v>
      </c>
    </row>
    <row r="25" spans="1:10" s="467" customFormat="1" ht="60.75" customHeight="1" x14ac:dyDescent="0.2">
      <c r="A25" s="429">
        <v>18</v>
      </c>
      <c r="B25" s="462" t="s">
        <v>8828</v>
      </c>
      <c r="C25" s="460" t="s">
        <v>8829</v>
      </c>
      <c r="D25" s="455" t="s">
        <v>8830</v>
      </c>
      <c r="E25" s="463">
        <v>2655090</v>
      </c>
      <c r="F25" s="582">
        <v>461431</v>
      </c>
      <c r="G25" s="582"/>
      <c r="H25" s="464">
        <v>1989</v>
      </c>
      <c r="I25" s="464" t="s">
        <v>962</v>
      </c>
      <c r="J25" s="464" t="s">
        <v>797</v>
      </c>
    </row>
    <row r="26" spans="1:10" s="467" customFormat="1" ht="60.75" customHeight="1" x14ac:dyDescent="0.2">
      <c r="A26" s="429">
        <v>19</v>
      </c>
      <c r="B26" s="462" t="s">
        <v>8831</v>
      </c>
      <c r="C26" s="460" t="s">
        <v>8832</v>
      </c>
      <c r="D26" s="455" t="s">
        <v>8833</v>
      </c>
      <c r="E26" s="463">
        <v>2485144</v>
      </c>
      <c r="F26" s="582">
        <v>308165</v>
      </c>
      <c r="G26" s="582"/>
      <c r="H26" s="455" t="s">
        <v>8834</v>
      </c>
      <c r="I26" s="464" t="s">
        <v>541</v>
      </c>
      <c r="J26" s="464" t="s">
        <v>797</v>
      </c>
    </row>
    <row r="27" spans="1:10" s="467" customFormat="1" ht="60.75" customHeight="1" x14ac:dyDescent="0.2">
      <c r="A27" s="429">
        <v>20</v>
      </c>
      <c r="B27" s="462" t="s">
        <v>8835</v>
      </c>
      <c r="C27" s="99" t="s">
        <v>8836</v>
      </c>
      <c r="D27" s="50" t="s">
        <v>8837</v>
      </c>
      <c r="E27" s="55" t="s">
        <v>8838</v>
      </c>
      <c r="F27" s="55" t="s">
        <v>8839</v>
      </c>
      <c r="G27" s="55"/>
      <c r="H27" s="50" t="s">
        <v>663</v>
      </c>
      <c r="I27" s="464" t="s">
        <v>541</v>
      </c>
      <c r="J27" s="464" t="s">
        <v>797</v>
      </c>
    </row>
    <row r="28" spans="1:10" s="467" customFormat="1" ht="60.75" customHeight="1" x14ac:dyDescent="0.2">
      <c r="A28" s="429">
        <v>21</v>
      </c>
      <c r="B28" s="462" t="s">
        <v>8840</v>
      </c>
      <c r="C28" s="99" t="s">
        <v>8841</v>
      </c>
      <c r="D28" s="50" t="s">
        <v>8842</v>
      </c>
      <c r="E28" s="55" t="s">
        <v>8843</v>
      </c>
      <c r="F28" s="55" t="s">
        <v>8844</v>
      </c>
      <c r="G28" s="55" t="s">
        <v>751</v>
      </c>
      <c r="H28" s="50" t="s">
        <v>8845</v>
      </c>
      <c r="I28" s="464" t="s">
        <v>962</v>
      </c>
      <c r="J28" s="464" t="s">
        <v>797</v>
      </c>
    </row>
    <row r="29" spans="1:10" s="467" customFormat="1" ht="60.75" customHeight="1" x14ac:dyDescent="0.2">
      <c r="A29" s="429">
        <v>22</v>
      </c>
      <c r="B29" s="462" t="s">
        <v>8846</v>
      </c>
      <c r="C29" s="99" t="s">
        <v>8847</v>
      </c>
      <c r="D29" s="50" t="s">
        <v>8848</v>
      </c>
      <c r="E29" s="55" t="s">
        <v>8849</v>
      </c>
      <c r="F29" s="55" t="s">
        <v>8850</v>
      </c>
      <c r="G29" s="55" t="s">
        <v>8851</v>
      </c>
      <c r="H29" s="50" t="s">
        <v>8160</v>
      </c>
      <c r="I29" s="464" t="s">
        <v>962</v>
      </c>
      <c r="J29" s="464" t="s">
        <v>797</v>
      </c>
    </row>
    <row r="30" spans="1:10" s="467" customFormat="1" ht="60.75" customHeight="1" x14ac:dyDescent="0.2">
      <c r="A30" s="429">
        <v>23</v>
      </c>
      <c r="B30" s="462" t="s">
        <v>8852</v>
      </c>
      <c r="C30" s="99" t="s">
        <v>8853</v>
      </c>
      <c r="D30" s="50" t="s">
        <v>8854</v>
      </c>
      <c r="E30" s="55" t="s">
        <v>8855</v>
      </c>
      <c r="F30" s="55" t="s">
        <v>8856</v>
      </c>
      <c r="G30" s="55" t="s">
        <v>8851</v>
      </c>
      <c r="H30" s="50" t="s">
        <v>8857</v>
      </c>
      <c r="I30" s="464" t="s">
        <v>541</v>
      </c>
      <c r="J30" s="464" t="s">
        <v>797</v>
      </c>
    </row>
    <row r="31" spans="1:10" s="467" customFormat="1" ht="60.75" customHeight="1" x14ac:dyDescent="0.2">
      <c r="A31" s="429">
        <v>24</v>
      </c>
      <c r="B31" s="462" t="s">
        <v>8858</v>
      </c>
      <c r="C31" s="99" t="s">
        <v>8859</v>
      </c>
      <c r="D31" s="50" t="s">
        <v>8860</v>
      </c>
      <c r="E31" s="55" t="s">
        <v>8861</v>
      </c>
      <c r="F31" s="55" t="s">
        <v>8862</v>
      </c>
      <c r="G31" s="55" t="s">
        <v>751</v>
      </c>
      <c r="H31" s="50" t="s">
        <v>8863</v>
      </c>
      <c r="I31" s="464" t="s">
        <v>541</v>
      </c>
      <c r="J31" s="464" t="s">
        <v>797</v>
      </c>
    </row>
    <row r="32" spans="1:10" s="467" customFormat="1" ht="60.75" customHeight="1" x14ac:dyDescent="0.2">
      <c r="A32" s="429">
        <v>25</v>
      </c>
      <c r="B32" s="462" t="s">
        <v>8864</v>
      </c>
      <c r="C32" s="99" t="s">
        <v>8865</v>
      </c>
      <c r="D32" s="50" t="s">
        <v>8866</v>
      </c>
      <c r="E32" s="55" t="s">
        <v>8867</v>
      </c>
      <c r="F32" s="55" t="s">
        <v>8868</v>
      </c>
      <c r="G32" s="55" t="s">
        <v>751</v>
      </c>
      <c r="H32" s="50" t="s">
        <v>8863</v>
      </c>
      <c r="I32" s="464" t="s">
        <v>541</v>
      </c>
      <c r="J32" s="464" t="s">
        <v>797</v>
      </c>
    </row>
    <row r="33" spans="1:10" s="467" customFormat="1" ht="60.75" customHeight="1" x14ac:dyDescent="0.2">
      <c r="A33" s="429">
        <v>26</v>
      </c>
      <c r="B33" s="462" t="s">
        <v>8869</v>
      </c>
      <c r="C33" s="99" t="s">
        <v>8870</v>
      </c>
      <c r="D33" s="50" t="s">
        <v>8871</v>
      </c>
      <c r="E33" s="55" t="s">
        <v>8872</v>
      </c>
      <c r="F33" s="55" t="s">
        <v>8873</v>
      </c>
      <c r="G33" s="55" t="s">
        <v>8874</v>
      </c>
      <c r="H33" s="50" t="s">
        <v>8875</v>
      </c>
      <c r="I33" s="464" t="s">
        <v>541</v>
      </c>
      <c r="J33" s="464" t="s">
        <v>797</v>
      </c>
    </row>
    <row r="34" spans="1:10" s="467" customFormat="1" ht="60.75" customHeight="1" x14ac:dyDescent="0.2">
      <c r="A34" s="429">
        <v>27</v>
      </c>
      <c r="B34" s="462" t="s">
        <v>8876</v>
      </c>
      <c r="C34" s="99" t="s">
        <v>8877</v>
      </c>
      <c r="D34" s="50" t="s">
        <v>8878</v>
      </c>
      <c r="E34" s="55" t="s">
        <v>8879</v>
      </c>
      <c r="F34" s="55" t="s">
        <v>8880</v>
      </c>
      <c r="G34" s="55" t="s">
        <v>751</v>
      </c>
      <c r="H34" s="50" t="s">
        <v>8881</v>
      </c>
      <c r="I34" s="464" t="s">
        <v>962</v>
      </c>
      <c r="J34" s="464" t="s">
        <v>797</v>
      </c>
    </row>
    <row r="35" spans="1:10" s="467" customFormat="1" ht="60.75" customHeight="1" x14ac:dyDescent="0.2">
      <c r="A35" s="429">
        <v>28</v>
      </c>
      <c r="B35" s="462" t="s">
        <v>8882</v>
      </c>
      <c r="C35" s="99" t="s">
        <v>8883</v>
      </c>
      <c r="D35" s="50" t="s">
        <v>8884</v>
      </c>
      <c r="E35" s="55" t="s">
        <v>8885</v>
      </c>
      <c r="F35" s="55" t="s">
        <v>8886</v>
      </c>
      <c r="G35" s="55" t="s">
        <v>751</v>
      </c>
      <c r="H35" s="50" t="s">
        <v>8887</v>
      </c>
      <c r="I35" s="464" t="s">
        <v>541</v>
      </c>
      <c r="J35" s="464" t="s">
        <v>797</v>
      </c>
    </row>
    <row r="36" spans="1:10" s="467" customFormat="1" ht="60.75" customHeight="1" x14ac:dyDescent="0.2">
      <c r="A36" s="429">
        <v>29</v>
      </c>
      <c r="B36" s="462" t="s">
        <v>8888</v>
      </c>
      <c r="C36" s="99" t="s">
        <v>8889</v>
      </c>
      <c r="D36" s="50" t="s">
        <v>8890</v>
      </c>
      <c r="E36" s="55" t="s">
        <v>8891</v>
      </c>
      <c r="F36" s="55" t="s">
        <v>8892</v>
      </c>
      <c r="G36" s="55" t="s">
        <v>751</v>
      </c>
      <c r="H36" s="50" t="s">
        <v>8893</v>
      </c>
      <c r="I36" s="464" t="s">
        <v>962</v>
      </c>
      <c r="J36" s="464" t="s">
        <v>797</v>
      </c>
    </row>
    <row r="37" spans="1:10" s="467" customFormat="1" ht="60.75" customHeight="1" x14ac:dyDescent="0.2">
      <c r="A37" s="429">
        <v>30</v>
      </c>
      <c r="B37" s="462" t="s">
        <v>8894</v>
      </c>
      <c r="C37" s="99" t="s">
        <v>8895</v>
      </c>
      <c r="D37" s="50" t="s">
        <v>8896</v>
      </c>
      <c r="E37" s="55" t="s">
        <v>8897</v>
      </c>
      <c r="F37" s="55" t="s">
        <v>8898</v>
      </c>
      <c r="G37" s="55" t="s">
        <v>751</v>
      </c>
      <c r="H37" s="50" t="s">
        <v>8899</v>
      </c>
      <c r="I37" s="464" t="s">
        <v>541</v>
      </c>
      <c r="J37" s="464" t="s">
        <v>797</v>
      </c>
    </row>
    <row r="38" spans="1:10" s="467" customFormat="1" ht="60.75" customHeight="1" x14ac:dyDescent="0.2">
      <c r="A38" s="429">
        <v>31</v>
      </c>
      <c r="B38" s="462" t="s">
        <v>8900</v>
      </c>
      <c r="C38" s="99" t="s">
        <v>8901</v>
      </c>
      <c r="D38" s="50" t="s">
        <v>8902</v>
      </c>
      <c r="E38" s="55" t="s">
        <v>8903</v>
      </c>
      <c r="F38" s="55" t="s">
        <v>751</v>
      </c>
      <c r="G38" s="55" t="s">
        <v>751</v>
      </c>
      <c r="H38" s="50" t="s">
        <v>3398</v>
      </c>
      <c r="I38" s="464" t="s">
        <v>962</v>
      </c>
      <c r="J38" s="464" t="s">
        <v>797</v>
      </c>
    </row>
    <row r="39" spans="1:10" s="467" customFormat="1" ht="60.75" customHeight="1" x14ac:dyDescent="0.2">
      <c r="A39" s="429">
        <v>32</v>
      </c>
      <c r="B39" s="462" t="s">
        <v>8904</v>
      </c>
      <c r="C39" s="99" t="s">
        <v>8905</v>
      </c>
      <c r="D39" s="50" t="s">
        <v>8878</v>
      </c>
      <c r="E39" s="55" t="s">
        <v>8906</v>
      </c>
      <c r="F39" s="55" t="s">
        <v>8907</v>
      </c>
      <c r="G39" s="55" t="s">
        <v>751</v>
      </c>
      <c r="H39" s="50" t="s">
        <v>8875</v>
      </c>
      <c r="I39" s="464" t="s">
        <v>541</v>
      </c>
      <c r="J39" s="464" t="s">
        <v>797</v>
      </c>
    </row>
    <row r="40" spans="1:10" s="467" customFormat="1" ht="60.75" customHeight="1" x14ac:dyDescent="0.2">
      <c r="A40" s="429">
        <v>33</v>
      </c>
      <c r="B40" s="462" t="s">
        <v>8908</v>
      </c>
      <c r="C40" s="99" t="s">
        <v>8909</v>
      </c>
      <c r="D40" s="50" t="s">
        <v>8910</v>
      </c>
      <c r="E40" s="55" t="s">
        <v>751</v>
      </c>
      <c r="F40" s="55" t="s">
        <v>8911</v>
      </c>
      <c r="G40" s="55"/>
      <c r="H40" s="50" t="s">
        <v>8912</v>
      </c>
      <c r="I40" s="464" t="s">
        <v>541</v>
      </c>
      <c r="J40" s="464" t="s">
        <v>797</v>
      </c>
    </row>
    <row r="41" spans="1:10" s="467" customFormat="1" ht="60.75" customHeight="1" x14ac:dyDescent="0.2">
      <c r="A41" s="429">
        <v>34</v>
      </c>
      <c r="B41" s="462" t="s">
        <v>8913</v>
      </c>
      <c r="C41" s="99" t="s">
        <v>8914</v>
      </c>
      <c r="D41" s="50" t="s">
        <v>8915</v>
      </c>
      <c r="E41" s="55" t="s">
        <v>4826</v>
      </c>
      <c r="F41" s="55" t="s">
        <v>8916</v>
      </c>
      <c r="G41" s="55"/>
      <c r="H41" s="50" t="s">
        <v>8917</v>
      </c>
      <c r="I41" s="464" t="s">
        <v>541</v>
      </c>
      <c r="J41" s="464" t="s">
        <v>797</v>
      </c>
    </row>
    <row r="42" spans="1:10" s="467" customFormat="1" ht="60.75" customHeight="1" x14ac:dyDescent="0.2">
      <c r="A42" s="429">
        <v>35</v>
      </c>
      <c r="B42" s="462" t="s">
        <v>8918</v>
      </c>
      <c r="C42" s="99" t="s">
        <v>8919</v>
      </c>
      <c r="D42" s="50" t="s">
        <v>8915</v>
      </c>
      <c r="E42" s="55" t="s">
        <v>751</v>
      </c>
      <c r="F42" s="463" t="s">
        <v>8920</v>
      </c>
      <c r="G42" s="55" t="s">
        <v>751</v>
      </c>
      <c r="H42" s="50" t="s">
        <v>8921</v>
      </c>
      <c r="I42" s="464" t="s">
        <v>962</v>
      </c>
      <c r="J42" s="464" t="s">
        <v>797</v>
      </c>
    </row>
    <row r="43" spans="1:10" s="467" customFormat="1" ht="60.75" customHeight="1" x14ac:dyDescent="0.2">
      <c r="A43" s="429">
        <v>36</v>
      </c>
      <c r="B43" s="462" t="s">
        <v>8922</v>
      </c>
      <c r="C43" s="99" t="s">
        <v>8923</v>
      </c>
      <c r="D43" s="50" t="s">
        <v>8915</v>
      </c>
      <c r="E43" s="55"/>
      <c r="F43" s="55" t="s">
        <v>8924</v>
      </c>
      <c r="G43" s="55"/>
      <c r="H43" s="50" t="s">
        <v>663</v>
      </c>
      <c r="I43" s="464" t="s">
        <v>541</v>
      </c>
      <c r="J43" s="464" t="s">
        <v>797</v>
      </c>
    </row>
    <row r="44" spans="1:10" s="467" customFormat="1" ht="60.75" customHeight="1" x14ac:dyDescent="0.2">
      <c r="A44" s="429">
        <v>37</v>
      </c>
      <c r="B44" s="462" t="s">
        <v>8925</v>
      </c>
      <c r="C44" s="99" t="s">
        <v>8926</v>
      </c>
      <c r="D44" s="455" t="s">
        <v>8927</v>
      </c>
      <c r="E44" s="55" t="s">
        <v>8928</v>
      </c>
      <c r="F44" s="55" t="s">
        <v>8764</v>
      </c>
      <c r="G44" s="99" t="s">
        <v>8929</v>
      </c>
      <c r="H44" s="50" t="s">
        <v>3409</v>
      </c>
      <c r="I44" s="464" t="s">
        <v>541</v>
      </c>
      <c r="J44" s="464" t="s">
        <v>797</v>
      </c>
    </row>
    <row r="45" spans="1:10" s="467" customFormat="1" ht="60.75" customHeight="1" x14ac:dyDescent="0.2">
      <c r="A45" s="429">
        <v>38</v>
      </c>
      <c r="B45" s="462" t="s">
        <v>8930</v>
      </c>
      <c r="C45" s="99" t="s">
        <v>8931</v>
      </c>
      <c r="D45" s="357" t="s">
        <v>8932</v>
      </c>
      <c r="E45" s="55" t="s">
        <v>8933</v>
      </c>
      <c r="F45" s="55" t="s">
        <v>8934</v>
      </c>
      <c r="G45" s="99" t="s">
        <v>8935</v>
      </c>
      <c r="H45" s="50" t="s">
        <v>3583</v>
      </c>
      <c r="I45" s="464" t="s">
        <v>541</v>
      </c>
      <c r="J45" s="464" t="s">
        <v>797</v>
      </c>
    </row>
    <row r="46" spans="1:10" s="467" customFormat="1" ht="60.75" customHeight="1" x14ac:dyDescent="0.2">
      <c r="A46" s="429">
        <v>39</v>
      </c>
      <c r="B46" s="462" t="s">
        <v>8936</v>
      </c>
      <c r="C46" s="585" t="s">
        <v>8937</v>
      </c>
      <c r="D46" s="429" t="s">
        <v>8938</v>
      </c>
      <c r="E46" s="357" t="s">
        <v>8939</v>
      </c>
      <c r="F46" s="586" t="s">
        <v>8770</v>
      </c>
      <c r="G46" s="55" t="s">
        <v>8940</v>
      </c>
      <c r="H46" s="429">
        <v>2008</v>
      </c>
      <c r="I46" s="474" t="s">
        <v>8941</v>
      </c>
      <c r="J46" s="50" t="s">
        <v>1610</v>
      </c>
    </row>
    <row r="47" spans="1:10" s="467" customFormat="1" ht="60.75" customHeight="1" x14ac:dyDescent="0.2">
      <c r="A47" s="429">
        <v>40</v>
      </c>
      <c r="B47" s="462" t="s">
        <v>8942</v>
      </c>
      <c r="C47" s="99" t="s">
        <v>8943</v>
      </c>
      <c r="D47" s="50" t="s">
        <v>8944</v>
      </c>
      <c r="E47" s="474">
        <v>6339891</v>
      </c>
      <c r="F47" s="586" t="s">
        <v>8764</v>
      </c>
      <c r="G47" s="55" t="s">
        <v>8945</v>
      </c>
      <c r="H47" s="429">
        <v>2000</v>
      </c>
      <c r="I47" s="50" t="s">
        <v>8946</v>
      </c>
      <c r="J47" s="464" t="s">
        <v>1610</v>
      </c>
    </row>
    <row r="48" spans="1:10" s="467" customFormat="1" ht="60.75" customHeight="1" x14ac:dyDescent="0.2">
      <c r="A48" s="429">
        <v>41</v>
      </c>
      <c r="B48" s="462" t="s">
        <v>8947</v>
      </c>
      <c r="C48" s="99" t="s">
        <v>8948</v>
      </c>
      <c r="D48" s="50" t="s">
        <v>8949</v>
      </c>
      <c r="E48" s="474">
        <v>81013939</v>
      </c>
      <c r="F48" s="587" t="s">
        <v>8770</v>
      </c>
      <c r="G48" s="55" t="s">
        <v>8950</v>
      </c>
      <c r="H48" s="429">
        <v>2008</v>
      </c>
      <c r="I48" s="464" t="s">
        <v>4175</v>
      </c>
      <c r="J48" s="464" t="s">
        <v>1610</v>
      </c>
    </row>
    <row r="49" spans="1:10" s="467" customFormat="1" ht="60.75" customHeight="1" x14ac:dyDescent="0.2">
      <c r="A49" s="429">
        <v>42</v>
      </c>
      <c r="B49" s="462" t="s">
        <v>8951</v>
      </c>
      <c r="C49" s="99" t="s">
        <v>8952</v>
      </c>
      <c r="D49" s="50" t="s">
        <v>8953</v>
      </c>
      <c r="E49" s="474" t="s">
        <v>8954</v>
      </c>
      <c r="F49" s="587" t="s">
        <v>8770</v>
      </c>
      <c r="G49" s="55" t="s">
        <v>8955</v>
      </c>
      <c r="H49" s="429">
        <v>2009</v>
      </c>
      <c r="I49" s="464" t="s">
        <v>4175</v>
      </c>
      <c r="J49" s="464" t="s">
        <v>1610</v>
      </c>
    </row>
    <row r="50" spans="1:10" s="467" customFormat="1" ht="60.75" customHeight="1" x14ac:dyDescent="0.2">
      <c r="A50" s="429">
        <v>43</v>
      </c>
      <c r="B50" s="462" t="s">
        <v>8956</v>
      </c>
      <c r="C50" s="99" t="s">
        <v>8957</v>
      </c>
      <c r="D50" s="50" t="s">
        <v>8958</v>
      </c>
      <c r="E50" s="474">
        <v>2028430</v>
      </c>
      <c r="F50" s="586" t="s">
        <v>8764</v>
      </c>
      <c r="G50" s="55" t="s">
        <v>8959</v>
      </c>
      <c r="H50" s="474">
        <v>2007</v>
      </c>
      <c r="I50" s="50" t="s">
        <v>740</v>
      </c>
      <c r="J50" s="464" t="s">
        <v>1610</v>
      </c>
    </row>
    <row r="51" spans="1:10" s="467" customFormat="1" ht="60.75" customHeight="1" x14ac:dyDescent="0.2">
      <c r="A51" s="429">
        <v>44</v>
      </c>
      <c r="B51" s="462" t="s">
        <v>8960</v>
      </c>
      <c r="C51" s="99" t="s">
        <v>8961</v>
      </c>
      <c r="D51" s="50" t="s">
        <v>8962</v>
      </c>
      <c r="E51" s="474" t="s">
        <v>8963</v>
      </c>
      <c r="F51" s="586" t="s">
        <v>8770</v>
      </c>
      <c r="G51" s="55" t="s">
        <v>8964</v>
      </c>
      <c r="H51" s="474">
        <v>2009</v>
      </c>
      <c r="I51" s="474" t="s">
        <v>8941</v>
      </c>
      <c r="J51" s="50" t="s">
        <v>1610</v>
      </c>
    </row>
    <row r="52" spans="1:10" s="467" customFormat="1" ht="60.75" customHeight="1" x14ac:dyDescent="0.2">
      <c r="A52" s="429">
        <v>45</v>
      </c>
      <c r="B52" s="462" t="s">
        <v>8965</v>
      </c>
      <c r="C52" s="99" t="s">
        <v>8966</v>
      </c>
      <c r="D52" s="50" t="s">
        <v>8962</v>
      </c>
      <c r="E52" s="474" t="s">
        <v>8967</v>
      </c>
      <c r="F52" s="586" t="s">
        <v>8770</v>
      </c>
      <c r="G52" s="55" t="s">
        <v>8968</v>
      </c>
      <c r="H52" s="474">
        <v>2009</v>
      </c>
      <c r="I52" s="464" t="s">
        <v>962</v>
      </c>
      <c r="J52" s="464" t="s">
        <v>797</v>
      </c>
    </row>
    <row r="53" spans="1:10" s="467" customFormat="1" ht="60.75" customHeight="1" x14ac:dyDescent="0.2">
      <c r="A53" s="429">
        <v>46</v>
      </c>
      <c r="B53" s="462" t="s">
        <v>8969</v>
      </c>
      <c r="C53" s="99" t="s">
        <v>8970</v>
      </c>
      <c r="D53" s="50" t="s">
        <v>8971</v>
      </c>
      <c r="E53" s="474">
        <v>339716</v>
      </c>
      <c r="F53" s="586"/>
      <c r="G53" s="55"/>
      <c r="H53" s="474">
        <v>2009</v>
      </c>
      <c r="I53" s="50" t="s">
        <v>541</v>
      </c>
      <c r="J53" s="464" t="s">
        <v>797</v>
      </c>
    </row>
    <row r="54" spans="1:10" s="467" customFormat="1" ht="60.75" customHeight="1" x14ac:dyDescent="0.2">
      <c r="A54" s="429">
        <v>47</v>
      </c>
      <c r="B54" s="462" t="s">
        <v>8972</v>
      </c>
      <c r="C54" s="99" t="s">
        <v>8973</v>
      </c>
      <c r="D54" s="50" t="s">
        <v>8974</v>
      </c>
      <c r="E54" s="474" t="s">
        <v>8975</v>
      </c>
      <c r="F54" s="587" t="s">
        <v>8976</v>
      </c>
      <c r="G54" s="55" t="s">
        <v>8977</v>
      </c>
      <c r="H54" s="474">
        <v>2009</v>
      </c>
      <c r="I54" s="50" t="s">
        <v>541</v>
      </c>
      <c r="J54" s="464" t="s">
        <v>797</v>
      </c>
    </row>
    <row r="55" spans="1:10" s="467" customFormat="1" ht="60.75" customHeight="1" x14ac:dyDescent="0.2">
      <c r="A55" s="429">
        <v>48</v>
      </c>
      <c r="B55" s="462" t="s">
        <v>8978</v>
      </c>
      <c r="C55" s="99" t="s">
        <v>8979</v>
      </c>
      <c r="D55" s="462" t="s">
        <v>8980</v>
      </c>
      <c r="E55" s="474" t="s">
        <v>8981</v>
      </c>
      <c r="F55" s="586" t="s">
        <v>8770</v>
      </c>
      <c r="G55" s="55" t="s">
        <v>8982</v>
      </c>
      <c r="H55" s="474">
        <v>2010</v>
      </c>
      <c r="I55" s="50" t="s">
        <v>541</v>
      </c>
      <c r="J55" s="464" t="s">
        <v>797</v>
      </c>
    </row>
    <row r="56" spans="1:10" s="467" customFormat="1" ht="60.75" customHeight="1" x14ac:dyDescent="0.2">
      <c r="A56" s="429">
        <v>49</v>
      </c>
      <c r="B56" s="462" t="s">
        <v>8983</v>
      </c>
      <c r="C56" s="99" t="s">
        <v>8984</v>
      </c>
      <c r="D56" s="588" t="s">
        <v>8985</v>
      </c>
      <c r="E56" s="474" t="s">
        <v>8986</v>
      </c>
      <c r="F56" s="587" t="s">
        <v>8987</v>
      </c>
      <c r="G56" s="55" t="s">
        <v>8988</v>
      </c>
      <c r="H56" s="474">
        <v>2010</v>
      </c>
      <c r="I56" s="50" t="s">
        <v>541</v>
      </c>
      <c r="J56" s="464" t="s">
        <v>797</v>
      </c>
    </row>
    <row r="57" spans="1:10" s="467" customFormat="1" ht="60.75" customHeight="1" x14ac:dyDescent="0.2">
      <c r="A57" s="429">
        <v>50</v>
      </c>
      <c r="B57" s="462" t="s">
        <v>8989</v>
      </c>
      <c r="C57" s="99" t="s">
        <v>8990</v>
      </c>
      <c r="D57" s="50" t="s">
        <v>8991</v>
      </c>
      <c r="E57" s="474" t="s">
        <v>8992</v>
      </c>
      <c r="F57" s="587" t="s">
        <v>8764</v>
      </c>
      <c r="G57" s="55" t="s">
        <v>8993</v>
      </c>
      <c r="H57" s="474">
        <v>2010</v>
      </c>
      <c r="I57" s="50" t="s">
        <v>740</v>
      </c>
      <c r="J57" s="474" t="s">
        <v>1610</v>
      </c>
    </row>
    <row r="58" spans="1:10" s="467" customFormat="1" ht="60.75" customHeight="1" x14ac:dyDescent="0.2">
      <c r="A58" s="429">
        <v>51</v>
      </c>
      <c r="B58" s="462" t="s">
        <v>8994</v>
      </c>
      <c r="C58" s="99" t="s">
        <v>8995</v>
      </c>
      <c r="D58" s="50" t="s">
        <v>8996</v>
      </c>
      <c r="E58" s="357" t="s">
        <v>8997</v>
      </c>
      <c r="F58" s="586" t="s">
        <v>8770</v>
      </c>
      <c r="G58" s="55" t="s">
        <v>8998</v>
      </c>
      <c r="H58" s="474">
        <v>2011</v>
      </c>
      <c r="I58" s="474" t="s">
        <v>8941</v>
      </c>
      <c r="J58" s="464" t="s">
        <v>1610</v>
      </c>
    </row>
    <row r="59" spans="1:10" s="467" customFormat="1" ht="60.75" customHeight="1" x14ac:dyDescent="0.2">
      <c r="A59" s="429">
        <v>52</v>
      </c>
      <c r="B59" s="462" t="s">
        <v>8999</v>
      </c>
      <c r="C59" s="99" t="s">
        <v>9000</v>
      </c>
      <c r="D59" s="50" t="s">
        <v>9001</v>
      </c>
      <c r="E59" s="474">
        <v>2441811</v>
      </c>
      <c r="F59" s="587">
        <v>298741</v>
      </c>
      <c r="G59" s="55"/>
      <c r="H59" s="474">
        <v>1987</v>
      </c>
      <c r="I59" s="464" t="s">
        <v>962</v>
      </c>
      <c r="J59" s="464" t="s">
        <v>797</v>
      </c>
    </row>
    <row r="60" spans="1:10" s="467" customFormat="1" ht="60.75" customHeight="1" x14ac:dyDescent="0.2">
      <c r="A60" s="429">
        <v>53</v>
      </c>
      <c r="B60" s="462" t="s">
        <v>9002</v>
      </c>
      <c r="C60" s="99" t="s">
        <v>9003</v>
      </c>
      <c r="D60" s="50" t="s">
        <v>8837</v>
      </c>
      <c r="E60" s="474">
        <v>2114675</v>
      </c>
      <c r="F60" s="587">
        <v>284569</v>
      </c>
      <c r="G60" s="55"/>
      <c r="H60" s="474">
        <v>1979</v>
      </c>
      <c r="I60" s="464" t="s">
        <v>962</v>
      </c>
      <c r="J60" s="464" t="s">
        <v>797</v>
      </c>
    </row>
    <row r="61" spans="1:10" s="467" customFormat="1" ht="60.75" customHeight="1" x14ac:dyDescent="0.2">
      <c r="A61" s="429">
        <v>54</v>
      </c>
      <c r="B61" s="462" t="s">
        <v>9004</v>
      </c>
      <c r="C61" s="99" t="s">
        <v>9005</v>
      </c>
      <c r="D61" s="462" t="s">
        <v>9006</v>
      </c>
      <c r="E61" s="99" t="s">
        <v>9007</v>
      </c>
      <c r="F61" s="587" t="s">
        <v>8770</v>
      </c>
      <c r="G61" s="55" t="s">
        <v>9008</v>
      </c>
      <c r="H61" s="474">
        <v>2011</v>
      </c>
      <c r="I61" s="464" t="s">
        <v>4175</v>
      </c>
      <c r="J61" s="464" t="s">
        <v>1610</v>
      </c>
    </row>
    <row r="62" spans="1:10" s="467" customFormat="1" ht="60.75" customHeight="1" x14ac:dyDescent="0.2">
      <c r="A62" s="429">
        <v>55</v>
      </c>
      <c r="B62" s="462" t="s">
        <v>9009</v>
      </c>
      <c r="C62" s="589" t="s">
        <v>9010</v>
      </c>
      <c r="D62" s="462" t="s">
        <v>9011</v>
      </c>
      <c r="E62" s="99" t="s">
        <v>9012</v>
      </c>
      <c r="F62" s="583">
        <v>638911</v>
      </c>
      <c r="G62" s="55" t="s">
        <v>9013</v>
      </c>
      <c r="H62" s="464">
        <v>1998</v>
      </c>
      <c r="I62" s="464" t="s">
        <v>541</v>
      </c>
      <c r="J62" s="464" t="s">
        <v>797</v>
      </c>
    </row>
    <row r="63" spans="1:10" s="467" customFormat="1" ht="60.75" customHeight="1" x14ac:dyDescent="0.2">
      <c r="A63" s="429">
        <v>56</v>
      </c>
      <c r="B63" s="462" t="s">
        <v>9014</v>
      </c>
      <c r="C63" s="460" t="s">
        <v>9015</v>
      </c>
      <c r="D63" s="462" t="s">
        <v>9016</v>
      </c>
      <c r="E63" s="99" t="s">
        <v>9017</v>
      </c>
      <c r="F63" s="583">
        <v>763749</v>
      </c>
      <c r="G63" s="583">
        <v>185573</v>
      </c>
      <c r="H63" s="464">
        <v>1999</v>
      </c>
      <c r="I63" s="464" t="s">
        <v>962</v>
      </c>
      <c r="J63" s="464" t="s">
        <v>797</v>
      </c>
    </row>
    <row r="64" spans="1:10" s="467" customFormat="1" ht="60.75" customHeight="1" x14ac:dyDescent="0.2">
      <c r="A64" s="429">
        <v>57</v>
      </c>
      <c r="B64" s="462" t="s">
        <v>9018</v>
      </c>
      <c r="C64" s="460" t="s">
        <v>9019</v>
      </c>
      <c r="D64" s="462" t="s">
        <v>9020</v>
      </c>
      <c r="E64" s="99" t="s">
        <v>9021</v>
      </c>
      <c r="F64" s="583" t="s">
        <v>9022</v>
      </c>
      <c r="G64" s="583" t="s">
        <v>9023</v>
      </c>
      <c r="H64" s="464">
        <v>2002</v>
      </c>
      <c r="I64" s="464" t="s">
        <v>962</v>
      </c>
      <c r="J64" s="464" t="s">
        <v>797</v>
      </c>
    </row>
    <row r="65" spans="1:10" s="467" customFormat="1" ht="60.75" customHeight="1" x14ac:dyDescent="0.2">
      <c r="A65" s="429">
        <v>58</v>
      </c>
      <c r="B65" s="462" t="s">
        <v>9024</v>
      </c>
      <c r="C65" s="460" t="s">
        <v>9025</v>
      </c>
      <c r="D65" s="462" t="s">
        <v>9026</v>
      </c>
      <c r="E65" s="99" t="s">
        <v>9027</v>
      </c>
      <c r="F65" s="583"/>
      <c r="G65" s="583">
        <v>1376986</v>
      </c>
      <c r="H65" s="464">
        <v>1998</v>
      </c>
      <c r="I65" s="464" t="s">
        <v>962</v>
      </c>
      <c r="J65" s="464" t="s">
        <v>797</v>
      </c>
    </row>
    <row r="66" spans="1:10" s="467" customFormat="1" ht="60.75" customHeight="1" x14ac:dyDescent="0.2">
      <c r="A66" s="429">
        <v>59</v>
      </c>
      <c r="B66" s="462" t="s">
        <v>9028</v>
      </c>
      <c r="C66" s="460" t="s">
        <v>9029</v>
      </c>
      <c r="D66" s="462" t="s">
        <v>9030</v>
      </c>
      <c r="E66" s="99" t="s">
        <v>9031</v>
      </c>
      <c r="F66" s="583" t="s">
        <v>9032</v>
      </c>
      <c r="G66" s="583" t="s">
        <v>9033</v>
      </c>
      <c r="H66" s="464">
        <v>2000</v>
      </c>
      <c r="I66" s="464" t="s">
        <v>962</v>
      </c>
      <c r="J66" s="464" t="s">
        <v>797</v>
      </c>
    </row>
    <row r="67" spans="1:10" s="467" customFormat="1" ht="60.75" customHeight="1" x14ac:dyDescent="0.2">
      <c r="A67" s="429">
        <v>60</v>
      </c>
      <c r="B67" s="462" t="s">
        <v>9034</v>
      </c>
      <c r="C67" s="460" t="s">
        <v>9035</v>
      </c>
      <c r="D67" s="462" t="s">
        <v>9036</v>
      </c>
      <c r="E67" s="99" t="s">
        <v>9037</v>
      </c>
      <c r="F67" s="583"/>
      <c r="G67" s="583" t="s">
        <v>9038</v>
      </c>
      <c r="H67" s="464">
        <v>2006</v>
      </c>
      <c r="I67" s="464" t="s">
        <v>962</v>
      </c>
      <c r="J67" s="464" t="s">
        <v>797</v>
      </c>
    </row>
    <row r="68" spans="1:10" s="467" customFormat="1" ht="60.75" customHeight="1" x14ac:dyDescent="0.2">
      <c r="A68" s="429">
        <v>61</v>
      </c>
      <c r="B68" s="462" t="s">
        <v>9039</v>
      </c>
      <c r="C68" s="460" t="s">
        <v>9040</v>
      </c>
      <c r="D68" s="462" t="s">
        <v>9041</v>
      </c>
      <c r="E68" s="99"/>
      <c r="F68" s="583"/>
      <c r="G68" s="583"/>
      <c r="H68" s="464"/>
      <c r="I68" s="464" t="s">
        <v>962</v>
      </c>
      <c r="J68" s="464" t="s">
        <v>797</v>
      </c>
    </row>
    <row r="69" spans="1:10" s="467" customFormat="1" ht="60.75" customHeight="1" x14ac:dyDescent="0.2">
      <c r="A69" s="429">
        <v>62</v>
      </c>
      <c r="B69" s="462" t="s">
        <v>9042</v>
      </c>
      <c r="C69" s="478" t="s">
        <v>9043</v>
      </c>
      <c r="D69" s="462" t="s">
        <v>9044</v>
      </c>
      <c r="E69" s="589" t="s">
        <v>9045</v>
      </c>
      <c r="F69" s="590" t="s">
        <v>9046</v>
      </c>
      <c r="G69" s="590"/>
      <c r="H69" s="480">
        <v>1991</v>
      </c>
      <c r="I69" s="480" t="s">
        <v>962</v>
      </c>
      <c r="J69" s="480" t="s">
        <v>797</v>
      </c>
    </row>
    <row r="70" spans="1:10" s="467" customFormat="1" ht="60.75" customHeight="1" x14ac:dyDescent="0.2">
      <c r="A70" s="429">
        <v>63</v>
      </c>
      <c r="B70" s="462" t="s">
        <v>9047</v>
      </c>
      <c r="C70" s="460" t="s">
        <v>9048</v>
      </c>
      <c r="D70" s="462" t="s">
        <v>9049</v>
      </c>
      <c r="E70" s="99" t="s">
        <v>9050</v>
      </c>
      <c r="F70" s="583" t="s">
        <v>9051</v>
      </c>
      <c r="G70" s="583"/>
      <c r="H70" s="464">
        <v>2008</v>
      </c>
      <c r="I70" s="464" t="s">
        <v>962</v>
      </c>
      <c r="J70" s="464" t="s">
        <v>797</v>
      </c>
    </row>
    <row r="71" spans="1:10" s="467" customFormat="1" ht="60.75" customHeight="1" x14ac:dyDescent="0.2">
      <c r="A71" s="429">
        <v>64</v>
      </c>
      <c r="B71" s="462" t="s">
        <v>9052</v>
      </c>
      <c r="C71" s="460" t="s">
        <v>9053</v>
      </c>
      <c r="D71" s="50" t="s">
        <v>9054</v>
      </c>
      <c r="E71" s="99" t="s">
        <v>9055</v>
      </c>
      <c r="F71" s="583"/>
      <c r="G71" s="583"/>
      <c r="H71" s="464">
        <v>2009</v>
      </c>
      <c r="I71" s="464" t="s">
        <v>962</v>
      </c>
      <c r="J71" s="464" t="s">
        <v>797</v>
      </c>
    </row>
    <row r="72" spans="1:10" s="467" customFormat="1" ht="60.75" customHeight="1" x14ac:dyDescent="0.2">
      <c r="A72" s="429">
        <v>65</v>
      </c>
      <c r="B72" s="462" t="s">
        <v>9056</v>
      </c>
      <c r="C72" s="478" t="s">
        <v>9057</v>
      </c>
      <c r="D72" s="50" t="s">
        <v>9058</v>
      </c>
      <c r="E72" s="589" t="s">
        <v>9059</v>
      </c>
      <c r="F72" s="590" t="s">
        <v>9060</v>
      </c>
      <c r="G72" s="590" t="s">
        <v>9061</v>
      </c>
      <c r="H72" s="480">
        <v>2007</v>
      </c>
      <c r="I72" s="480" t="s">
        <v>962</v>
      </c>
      <c r="J72" s="480" t="s">
        <v>797</v>
      </c>
    </row>
    <row r="73" spans="1:10" s="467" customFormat="1" ht="60.75" customHeight="1" x14ac:dyDescent="0.2">
      <c r="A73" s="429">
        <v>66</v>
      </c>
      <c r="B73" s="462" t="s">
        <v>9062</v>
      </c>
      <c r="C73" s="478" t="s">
        <v>9063</v>
      </c>
      <c r="D73" s="462" t="s">
        <v>9064</v>
      </c>
      <c r="E73" s="589" t="s">
        <v>9065</v>
      </c>
      <c r="F73" s="590">
        <v>14207</v>
      </c>
      <c r="G73" s="590"/>
      <c r="H73" s="480">
        <v>1986</v>
      </c>
      <c r="I73" s="480" t="s">
        <v>962</v>
      </c>
      <c r="J73" s="480" t="s">
        <v>797</v>
      </c>
    </row>
    <row r="74" spans="1:10" s="467" customFormat="1" ht="60.75" customHeight="1" x14ac:dyDescent="0.2">
      <c r="A74" s="429">
        <v>67</v>
      </c>
      <c r="B74" s="462" t="s">
        <v>9066</v>
      </c>
      <c r="C74" s="460" t="s">
        <v>9067</v>
      </c>
      <c r="D74" s="462" t="s">
        <v>9068</v>
      </c>
      <c r="E74" s="463" t="s">
        <v>9069</v>
      </c>
      <c r="F74" s="583" t="s">
        <v>9070</v>
      </c>
      <c r="G74" s="583"/>
      <c r="H74" s="464">
        <v>2006</v>
      </c>
      <c r="I74" s="464" t="s">
        <v>962</v>
      </c>
      <c r="J74" s="464" t="s">
        <v>797</v>
      </c>
    </row>
    <row r="75" spans="1:10" s="467" customFormat="1" ht="60.75" customHeight="1" x14ac:dyDescent="0.2">
      <c r="A75" s="429">
        <v>68</v>
      </c>
      <c r="B75" s="462" t="s">
        <v>9071</v>
      </c>
      <c r="C75" s="460" t="s">
        <v>9072</v>
      </c>
      <c r="D75" s="462" t="s">
        <v>9073</v>
      </c>
      <c r="E75" s="464">
        <v>372090</v>
      </c>
      <c r="F75" s="436">
        <v>101718</v>
      </c>
      <c r="G75" s="436"/>
      <c r="H75" s="464">
        <v>1993</v>
      </c>
      <c r="I75" s="464" t="s">
        <v>541</v>
      </c>
      <c r="J75" s="464" t="s">
        <v>797</v>
      </c>
    </row>
    <row r="76" spans="1:10" s="467" customFormat="1" ht="60.75" customHeight="1" x14ac:dyDescent="0.2">
      <c r="A76" s="429">
        <v>69</v>
      </c>
      <c r="B76" s="462" t="s">
        <v>9074</v>
      </c>
      <c r="C76" s="460" t="s">
        <v>9075</v>
      </c>
      <c r="D76" s="462"/>
      <c r="E76" s="464"/>
      <c r="F76" s="436"/>
      <c r="G76" s="436"/>
      <c r="H76" s="464">
        <v>1972</v>
      </c>
      <c r="I76" s="464" t="s">
        <v>962</v>
      </c>
      <c r="J76" s="464" t="s">
        <v>797</v>
      </c>
    </row>
    <row r="77" spans="1:10" s="467" customFormat="1" ht="60.75" customHeight="1" x14ac:dyDescent="0.2">
      <c r="A77" s="429">
        <v>70</v>
      </c>
      <c r="B77" s="462" t="s">
        <v>9076</v>
      </c>
      <c r="C77" s="460" t="s">
        <v>9077</v>
      </c>
      <c r="D77" s="462" t="s">
        <v>8915</v>
      </c>
      <c r="E77" s="464" t="s">
        <v>8770</v>
      </c>
      <c r="F77" s="436">
        <v>15534</v>
      </c>
      <c r="G77" s="436"/>
      <c r="H77" s="464">
        <v>1987</v>
      </c>
      <c r="I77" s="464" t="s">
        <v>962</v>
      </c>
      <c r="J77" s="464" t="s">
        <v>797</v>
      </c>
    </row>
    <row r="78" spans="1:10" s="467" customFormat="1" ht="60.75" customHeight="1" x14ac:dyDescent="0.2">
      <c r="A78" s="429">
        <v>71</v>
      </c>
      <c r="B78" s="462" t="s">
        <v>9078</v>
      </c>
      <c r="C78" s="460" t="s">
        <v>9079</v>
      </c>
      <c r="D78" s="462" t="s">
        <v>9080</v>
      </c>
      <c r="E78" s="464" t="s">
        <v>9081</v>
      </c>
      <c r="F78" s="436" t="s">
        <v>9082</v>
      </c>
      <c r="G78" s="436" t="s">
        <v>9083</v>
      </c>
      <c r="H78" s="464">
        <v>2017</v>
      </c>
      <c r="I78" s="464" t="s">
        <v>962</v>
      </c>
      <c r="J78" s="464" t="s">
        <v>797</v>
      </c>
    </row>
    <row r="79" spans="1:10" s="467" customFormat="1" ht="60.75" customHeight="1" x14ac:dyDescent="0.2">
      <c r="A79" s="429">
        <v>72</v>
      </c>
      <c r="B79" s="462" t="s">
        <v>9084</v>
      </c>
      <c r="C79" s="460" t="s">
        <v>9085</v>
      </c>
      <c r="D79" s="462"/>
      <c r="E79" s="464"/>
      <c r="F79" s="436"/>
      <c r="G79" s="436"/>
      <c r="H79" s="464">
        <v>2017</v>
      </c>
      <c r="I79" s="464" t="s">
        <v>541</v>
      </c>
      <c r="J79" s="464" t="s">
        <v>797</v>
      </c>
    </row>
    <row r="80" spans="1:10" s="467" customFormat="1" ht="60.75" customHeight="1" x14ac:dyDescent="0.2">
      <c r="A80" s="429">
        <v>73</v>
      </c>
      <c r="B80" s="462" t="s">
        <v>9086</v>
      </c>
      <c r="C80" s="99" t="s">
        <v>9087</v>
      </c>
      <c r="D80" s="50" t="s">
        <v>9088</v>
      </c>
      <c r="E80" s="464" t="s">
        <v>9089</v>
      </c>
      <c r="F80" s="436" t="s">
        <v>8764</v>
      </c>
      <c r="G80" s="436" t="s">
        <v>9090</v>
      </c>
      <c r="H80" s="464">
        <v>2017</v>
      </c>
      <c r="I80" s="50" t="s">
        <v>740</v>
      </c>
      <c r="J80" s="464" t="s">
        <v>1610</v>
      </c>
    </row>
    <row r="81" spans="1:10" s="467" customFormat="1" ht="60.75" customHeight="1" x14ac:dyDescent="0.2">
      <c r="A81" s="429">
        <v>74</v>
      </c>
      <c r="B81" s="462" t="s">
        <v>9091</v>
      </c>
      <c r="C81" s="99" t="s">
        <v>9092</v>
      </c>
      <c r="D81" s="462"/>
      <c r="E81" s="464" t="s">
        <v>9093</v>
      </c>
      <c r="F81" s="436">
        <v>287640</v>
      </c>
      <c r="G81" s="436">
        <v>25635</v>
      </c>
      <c r="H81" s="464">
        <v>1994</v>
      </c>
      <c r="I81" s="464" t="s">
        <v>541</v>
      </c>
      <c r="J81" s="464" t="s">
        <v>797</v>
      </c>
    </row>
    <row r="82" spans="1:10" s="467" customFormat="1" ht="60.75" customHeight="1" x14ac:dyDescent="0.2">
      <c r="A82" s="429">
        <v>75</v>
      </c>
      <c r="B82" s="462" t="s">
        <v>9094</v>
      </c>
      <c r="C82" s="99" t="s">
        <v>9095</v>
      </c>
      <c r="D82" s="462" t="s">
        <v>9096</v>
      </c>
      <c r="E82" s="464">
        <v>2654889</v>
      </c>
      <c r="F82" s="436">
        <v>461380</v>
      </c>
      <c r="G82" s="464" t="s">
        <v>8770</v>
      </c>
      <c r="H82" s="464">
        <v>1989</v>
      </c>
      <c r="I82" s="464" t="s">
        <v>962</v>
      </c>
      <c r="J82" s="464" t="s">
        <v>797</v>
      </c>
    </row>
    <row r="83" spans="1:10" s="467" customFormat="1" ht="60.75" customHeight="1" x14ac:dyDescent="0.2">
      <c r="A83" s="429">
        <v>76</v>
      </c>
      <c r="B83" s="462" t="s">
        <v>9097</v>
      </c>
      <c r="C83" s="99" t="s">
        <v>9098</v>
      </c>
      <c r="D83" s="462" t="s">
        <v>8915</v>
      </c>
      <c r="E83" s="464" t="s">
        <v>8770</v>
      </c>
      <c r="F83" s="464" t="s">
        <v>8770</v>
      </c>
      <c r="G83" s="436"/>
      <c r="H83" s="464">
        <v>1989</v>
      </c>
      <c r="I83" s="464" t="s">
        <v>962</v>
      </c>
      <c r="J83" s="464" t="s">
        <v>797</v>
      </c>
    </row>
    <row r="84" spans="1:10" s="467" customFormat="1" ht="60.75" customHeight="1" x14ac:dyDescent="0.2">
      <c r="A84" s="429">
        <v>77</v>
      </c>
      <c r="B84" s="462" t="s">
        <v>9099</v>
      </c>
      <c r="C84" s="99" t="s">
        <v>9100</v>
      </c>
      <c r="D84" s="462" t="s">
        <v>9101</v>
      </c>
      <c r="E84" s="464" t="s">
        <v>9102</v>
      </c>
      <c r="F84" s="149" t="s">
        <v>8770</v>
      </c>
      <c r="G84" s="436" t="s">
        <v>9103</v>
      </c>
      <c r="H84" s="464">
        <v>2017</v>
      </c>
      <c r="I84" s="464" t="s">
        <v>4175</v>
      </c>
      <c r="J84" s="464" t="s">
        <v>1610</v>
      </c>
    </row>
    <row r="85" spans="1:10" s="467" customFormat="1" ht="60.75" customHeight="1" x14ac:dyDescent="0.2">
      <c r="A85" s="429">
        <v>78</v>
      </c>
      <c r="B85" s="462" t="s">
        <v>9104</v>
      </c>
      <c r="C85" s="99" t="s">
        <v>9105</v>
      </c>
      <c r="D85" s="50" t="s">
        <v>9106</v>
      </c>
      <c r="E85" s="464" t="s">
        <v>9107</v>
      </c>
      <c r="F85" s="436"/>
      <c r="G85" s="436"/>
      <c r="H85" s="464">
        <v>1984</v>
      </c>
      <c r="I85" s="464" t="s">
        <v>541</v>
      </c>
      <c r="J85" s="464" t="s">
        <v>797</v>
      </c>
    </row>
    <row r="86" spans="1:10" s="467" customFormat="1" ht="60.75" customHeight="1" x14ac:dyDescent="0.2">
      <c r="A86" s="429">
        <v>79</v>
      </c>
      <c r="B86" s="462" t="s">
        <v>9108</v>
      </c>
      <c r="C86" s="99" t="s">
        <v>9109</v>
      </c>
      <c r="D86" s="50" t="s">
        <v>9110</v>
      </c>
      <c r="E86" s="464" t="s">
        <v>9111</v>
      </c>
      <c r="F86" s="149" t="s">
        <v>8770</v>
      </c>
      <c r="G86" s="149">
        <v>30210030038733</v>
      </c>
      <c r="H86" s="464">
        <v>2003</v>
      </c>
      <c r="I86" s="464" t="s">
        <v>4175</v>
      </c>
      <c r="J86" s="464" t="s">
        <v>1610</v>
      </c>
    </row>
    <row r="87" spans="1:10" s="467" customFormat="1" ht="60.75" customHeight="1" x14ac:dyDescent="0.2">
      <c r="A87" s="429">
        <v>80</v>
      </c>
      <c r="B87" s="462" t="s">
        <v>9112</v>
      </c>
      <c r="C87" s="99" t="s">
        <v>9113</v>
      </c>
      <c r="D87" s="50" t="s">
        <v>9114</v>
      </c>
      <c r="E87" s="464"/>
      <c r="F87" s="436"/>
      <c r="G87" s="436"/>
      <c r="H87" s="464"/>
      <c r="I87" s="464" t="s">
        <v>962</v>
      </c>
      <c r="J87" s="464" t="s">
        <v>797</v>
      </c>
    </row>
    <row r="88" spans="1:10" s="467" customFormat="1" ht="60.75" customHeight="1" x14ac:dyDescent="0.2">
      <c r="A88" s="429">
        <v>81</v>
      </c>
      <c r="B88" s="462" t="s">
        <v>9115</v>
      </c>
      <c r="C88" s="99" t="s">
        <v>9116</v>
      </c>
      <c r="D88" s="50" t="s">
        <v>9117</v>
      </c>
      <c r="E88" s="464"/>
      <c r="F88" s="436"/>
      <c r="G88" s="436"/>
      <c r="H88" s="464"/>
      <c r="I88" s="464" t="s">
        <v>962</v>
      </c>
      <c r="J88" s="464" t="s">
        <v>797</v>
      </c>
    </row>
    <row r="89" spans="1:10" s="467" customFormat="1" ht="60.75" customHeight="1" x14ac:dyDescent="0.2">
      <c r="A89" s="429">
        <v>82</v>
      </c>
      <c r="B89" s="462" t="s">
        <v>9118</v>
      </c>
      <c r="C89" s="99" t="s">
        <v>9119</v>
      </c>
      <c r="D89" s="50" t="s">
        <v>9114</v>
      </c>
      <c r="E89" s="464"/>
      <c r="F89" s="436"/>
      <c r="G89" s="436"/>
      <c r="H89" s="464"/>
      <c r="I89" s="464" t="s">
        <v>962</v>
      </c>
      <c r="J89" s="464" t="s">
        <v>797</v>
      </c>
    </row>
    <row r="90" spans="1:10" s="467" customFormat="1" ht="60.75" customHeight="1" x14ac:dyDescent="0.2">
      <c r="A90" s="429">
        <v>83</v>
      </c>
      <c r="B90" s="462" t="s">
        <v>9120</v>
      </c>
      <c r="C90" s="99" t="s">
        <v>9121</v>
      </c>
      <c r="D90" s="50"/>
      <c r="E90" s="464">
        <v>90502</v>
      </c>
      <c r="F90" s="436"/>
      <c r="G90" s="436"/>
      <c r="H90" s="464"/>
      <c r="I90" s="464" t="s">
        <v>962</v>
      </c>
      <c r="J90" s="464" t="s">
        <v>797</v>
      </c>
    </row>
    <row r="91" spans="1:10" s="467" customFormat="1" ht="60.75" customHeight="1" x14ac:dyDescent="0.2">
      <c r="A91" s="429">
        <v>84</v>
      </c>
      <c r="B91" s="462" t="s">
        <v>9122</v>
      </c>
      <c r="C91" s="476" t="s">
        <v>9123</v>
      </c>
      <c r="D91" s="50"/>
      <c r="E91" s="464">
        <v>90466</v>
      </c>
      <c r="F91" s="436"/>
      <c r="G91" s="436"/>
      <c r="H91" s="464"/>
      <c r="I91" s="464" t="s">
        <v>962</v>
      </c>
      <c r="J91" s="464" t="s">
        <v>797</v>
      </c>
    </row>
    <row r="92" spans="1:10" s="467" customFormat="1" ht="60.75" customHeight="1" x14ac:dyDescent="0.2">
      <c r="A92" s="429">
        <v>85</v>
      </c>
      <c r="B92" s="462" t="s">
        <v>9124</v>
      </c>
      <c r="C92" s="99" t="s">
        <v>9125</v>
      </c>
      <c r="D92" s="50"/>
      <c r="E92" s="455">
        <v>406334</v>
      </c>
      <c r="F92" s="466"/>
      <c r="G92" s="436"/>
      <c r="H92" s="464"/>
      <c r="I92" s="464" t="s">
        <v>962</v>
      </c>
      <c r="J92" s="464" t="s">
        <v>797</v>
      </c>
    </row>
    <row r="93" spans="1:10" s="467" customFormat="1" ht="60.75" customHeight="1" x14ac:dyDescent="0.2">
      <c r="A93" s="429">
        <v>86</v>
      </c>
      <c r="B93" s="462" t="s">
        <v>9126</v>
      </c>
      <c r="C93" s="99" t="s">
        <v>9127</v>
      </c>
      <c r="D93" s="50"/>
      <c r="E93" s="464">
        <v>25259</v>
      </c>
      <c r="F93" s="436" t="s">
        <v>9128</v>
      </c>
      <c r="G93" s="436"/>
      <c r="H93" s="464">
        <v>2007</v>
      </c>
      <c r="I93" s="464" t="s">
        <v>962</v>
      </c>
      <c r="J93" s="464" t="s">
        <v>797</v>
      </c>
    </row>
    <row r="94" spans="1:10" s="467" customFormat="1" ht="24.75" customHeight="1" x14ac:dyDescent="0.2">
      <c r="A94" s="475"/>
      <c r="B94" s="145"/>
      <c r="C94" s="591"/>
      <c r="D94" s="146"/>
      <c r="E94" s="477"/>
      <c r="F94" s="592"/>
      <c r="G94" s="593"/>
      <c r="H94" s="477"/>
      <c r="I94" s="477"/>
      <c r="J94" s="475"/>
    </row>
    <row r="95" spans="1:10" s="467" customFormat="1" ht="12" x14ac:dyDescent="0.2">
      <c r="A95" s="475"/>
      <c r="B95" s="475"/>
      <c r="D95" s="475"/>
      <c r="H95" s="475"/>
    </row>
    <row r="96" spans="1:10" s="467" customFormat="1" ht="12" x14ac:dyDescent="0.2">
      <c r="A96" s="475"/>
      <c r="B96" s="475"/>
      <c r="D96" s="475"/>
      <c r="H96" s="475"/>
      <c r="I96" s="475"/>
      <c r="J96" s="475"/>
    </row>
    <row r="97" spans="1:10" s="467" customFormat="1" ht="12" x14ac:dyDescent="0.2">
      <c r="A97" s="475"/>
      <c r="B97" s="475"/>
      <c r="D97" s="475"/>
      <c r="H97" s="475"/>
      <c r="I97" s="475"/>
      <c r="J97" s="475"/>
    </row>
    <row r="98" spans="1:10" s="467" customFormat="1" ht="12" x14ac:dyDescent="0.2">
      <c r="A98" s="475"/>
      <c r="B98" s="475"/>
      <c r="D98" s="475"/>
      <c r="H98" s="475"/>
      <c r="I98" s="475"/>
      <c r="J98" s="475"/>
    </row>
    <row r="99" spans="1:10" s="467" customFormat="1" ht="12" x14ac:dyDescent="0.2">
      <c r="A99" s="475"/>
      <c r="B99" s="475"/>
      <c r="D99" s="475"/>
      <c r="H99" s="475"/>
      <c r="I99" s="475"/>
      <c r="J99" s="475"/>
    </row>
    <row r="100" spans="1:10" s="467" customFormat="1" ht="12" x14ac:dyDescent="0.2">
      <c r="A100" s="475"/>
      <c r="B100" s="475"/>
      <c r="D100" s="475"/>
      <c r="H100" s="475"/>
      <c r="I100" s="475"/>
      <c r="J100" s="475"/>
    </row>
    <row r="101" spans="1:10" s="467" customFormat="1" ht="12" x14ac:dyDescent="0.2">
      <c r="A101" s="475"/>
      <c r="B101" s="475"/>
      <c r="D101" s="475"/>
      <c r="H101" s="475"/>
      <c r="I101" s="475"/>
      <c r="J101" s="475"/>
    </row>
    <row r="102" spans="1:10" s="467" customFormat="1" ht="12" x14ac:dyDescent="0.2">
      <c r="A102" s="475"/>
      <c r="B102" s="475"/>
      <c r="D102" s="475"/>
      <c r="H102" s="475"/>
      <c r="I102" s="475"/>
      <c r="J102" s="475"/>
    </row>
    <row r="103" spans="1:10" s="467" customFormat="1" ht="12" x14ac:dyDescent="0.2">
      <c r="A103" s="475"/>
      <c r="B103" s="475"/>
      <c r="D103" s="475"/>
      <c r="H103" s="475"/>
      <c r="I103" s="475"/>
      <c r="J103" s="475"/>
    </row>
    <row r="104" spans="1:10" s="467" customFormat="1" ht="12" x14ac:dyDescent="0.2">
      <c r="A104" s="475"/>
      <c r="B104" s="475"/>
      <c r="D104" s="475"/>
      <c r="H104" s="475"/>
      <c r="I104" s="475"/>
      <c r="J104" s="475"/>
    </row>
    <row r="105" spans="1:10" s="467" customFormat="1" ht="12" x14ac:dyDescent="0.2">
      <c r="A105" s="475"/>
      <c r="B105" s="475"/>
      <c r="D105" s="475"/>
      <c r="H105" s="475"/>
      <c r="I105" s="475"/>
      <c r="J105" s="475"/>
    </row>
    <row r="106" spans="1:10" s="467" customFormat="1" ht="12" x14ac:dyDescent="0.2">
      <c r="A106" s="475"/>
      <c r="B106" s="475"/>
      <c r="D106" s="475"/>
      <c r="H106" s="475"/>
      <c r="I106" s="475"/>
      <c r="J106" s="475"/>
    </row>
    <row r="107" spans="1:10" s="467" customFormat="1" ht="12" x14ac:dyDescent="0.2">
      <c r="A107" s="475"/>
      <c r="B107" s="475"/>
      <c r="D107" s="475"/>
      <c r="H107" s="475"/>
      <c r="I107" s="475"/>
      <c r="J107" s="475"/>
    </row>
    <row r="108" spans="1:10" s="467" customFormat="1" ht="12" x14ac:dyDescent="0.2">
      <c r="A108" s="475"/>
      <c r="B108" s="475"/>
      <c r="D108" s="475"/>
      <c r="H108" s="475"/>
      <c r="I108" s="475"/>
      <c r="J108" s="475"/>
    </row>
    <row r="109" spans="1:10" s="467" customFormat="1" ht="12" x14ac:dyDescent="0.2">
      <c r="A109" s="475"/>
      <c r="B109" s="475"/>
      <c r="D109" s="475"/>
      <c r="H109" s="475"/>
      <c r="I109" s="475"/>
      <c r="J109" s="475"/>
    </row>
    <row r="110" spans="1:10" s="467" customFormat="1" ht="12" x14ac:dyDescent="0.2">
      <c r="A110" s="475"/>
      <c r="B110" s="475"/>
      <c r="D110" s="475"/>
      <c r="H110" s="475"/>
      <c r="I110" s="475"/>
      <c r="J110" s="475"/>
    </row>
    <row r="111" spans="1:10" s="467" customFormat="1" ht="12" x14ac:dyDescent="0.2">
      <c r="A111" s="475"/>
      <c r="B111" s="475"/>
      <c r="D111" s="475"/>
      <c r="H111" s="475"/>
      <c r="I111" s="475"/>
      <c r="J111" s="475"/>
    </row>
    <row r="112" spans="1:10" s="467" customFormat="1" ht="12" x14ac:dyDescent="0.2">
      <c r="A112" s="475"/>
      <c r="B112" s="475"/>
      <c r="D112" s="475"/>
      <c r="H112" s="475"/>
      <c r="I112" s="475"/>
      <c r="J112" s="475"/>
    </row>
    <row r="113" spans="1:10" s="467" customFormat="1" ht="12" x14ac:dyDescent="0.2">
      <c r="A113" s="475"/>
      <c r="B113" s="475"/>
      <c r="D113" s="475"/>
      <c r="H113" s="475"/>
      <c r="I113" s="475"/>
      <c r="J113" s="475"/>
    </row>
    <row r="114" spans="1:10" s="467" customFormat="1" ht="12" x14ac:dyDescent="0.2">
      <c r="A114" s="475"/>
      <c r="B114" s="475"/>
      <c r="D114" s="475"/>
      <c r="H114" s="475"/>
      <c r="I114" s="475"/>
      <c r="J114" s="475"/>
    </row>
    <row r="115" spans="1:10" s="467" customFormat="1" ht="12" x14ac:dyDescent="0.2">
      <c r="A115" s="475"/>
      <c r="B115" s="475"/>
      <c r="D115" s="475"/>
      <c r="H115" s="475"/>
      <c r="I115" s="475"/>
      <c r="J115" s="475"/>
    </row>
    <row r="116" spans="1:10" s="467" customFormat="1" ht="12" x14ac:dyDescent="0.2">
      <c r="A116" s="475"/>
      <c r="B116" s="475"/>
      <c r="D116" s="475"/>
      <c r="H116" s="475"/>
      <c r="I116" s="475"/>
      <c r="J116" s="475"/>
    </row>
    <row r="117" spans="1:10" s="467" customFormat="1" ht="12" x14ac:dyDescent="0.2">
      <c r="A117" s="475"/>
      <c r="B117" s="475"/>
      <c r="D117" s="475"/>
      <c r="H117" s="475"/>
      <c r="I117" s="475"/>
      <c r="J117" s="475"/>
    </row>
    <row r="118" spans="1:10" s="467" customFormat="1" ht="12" x14ac:dyDescent="0.2">
      <c r="A118" s="475"/>
      <c r="B118" s="475"/>
      <c r="D118" s="475"/>
      <c r="H118" s="475"/>
      <c r="I118" s="475"/>
      <c r="J118" s="475"/>
    </row>
    <row r="119" spans="1:10" s="467" customFormat="1" ht="12" x14ac:dyDescent="0.2">
      <c r="A119" s="475"/>
      <c r="B119" s="475"/>
      <c r="D119" s="475"/>
      <c r="H119" s="475"/>
      <c r="I119" s="475"/>
      <c r="J119" s="475"/>
    </row>
    <row r="120" spans="1:10" s="467" customFormat="1" ht="12" x14ac:dyDescent="0.2">
      <c r="A120" s="475"/>
      <c r="B120" s="475"/>
      <c r="D120" s="475"/>
      <c r="H120" s="475"/>
      <c r="I120" s="475"/>
      <c r="J120" s="475"/>
    </row>
    <row r="121" spans="1:10" s="467" customFormat="1" ht="12" x14ac:dyDescent="0.2">
      <c r="A121" s="475"/>
      <c r="B121" s="475"/>
      <c r="D121" s="475"/>
      <c r="H121" s="475"/>
      <c r="I121" s="475"/>
      <c r="J121" s="475"/>
    </row>
    <row r="122" spans="1:10" s="467" customFormat="1" ht="12" x14ac:dyDescent="0.2">
      <c r="A122" s="475"/>
      <c r="B122" s="475"/>
      <c r="D122" s="475"/>
      <c r="H122" s="475"/>
      <c r="I122" s="475"/>
      <c r="J122" s="475"/>
    </row>
    <row r="123" spans="1:10" s="467" customFormat="1" ht="12" x14ac:dyDescent="0.2">
      <c r="A123" s="475"/>
      <c r="B123" s="475"/>
      <c r="D123" s="475"/>
      <c r="H123" s="475"/>
      <c r="I123" s="475"/>
      <c r="J123" s="475"/>
    </row>
    <row r="124" spans="1:10" s="467" customFormat="1" ht="12" x14ac:dyDescent="0.2">
      <c r="A124" s="475"/>
      <c r="B124" s="475"/>
      <c r="D124" s="475"/>
      <c r="H124" s="475"/>
      <c r="I124" s="475"/>
      <c r="J124" s="475"/>
    </row>
    <row r="125" spans="1:10" s="467" customFormat="1" ht="12" x14ac:dyDescent="0.2">
      <c r="A125" s="475"/>
      <c r="B125" s="475"/>
      <c r="D125" s="475"/>
      <c r="H125" s="475"/>
      <c r="I125" s="475"/>
      <c r="J125" s="475"/>
    </row>
    <row r="126" spans="1:10" s="467" customFormat="1" ht="12" x14ac:dyDescent="0.2">
      <c r="A126" s="475"/>
      <c r="B126" s="475"/>
      <c r="D126" s="475"/>
      <c r="H126" s="475"/>
      <c r="I126" s="475"/>
      <c r="J126" s="475"/>
    </row>
    <row r="127" spans="1:10" s="467" customFormat="1" ht="12" x14ac:dyDescent="0.2">
      <c r="A127" s="475"/>
      <c r="B127" s="475"/>
      <c r="D127" s="475"/>
      <c r="H127" s="475"/>
      <c r="I127" s="475"/>
      <c r="J127" s="475"/>
    </row>
    <row r="128" spans="1:10" s="467" customFormat="1" ht="12" x14ac:dyDescent="0.2">
      <c r="A128" s="475"/>
      <c r="B128" s="475"/>
      <c r="D128" s="475"/>
      <c r="H128" s="475"/>
      <c r="I128" s="475"/>
      <c r="J128" s="475"/>
    </row>
    <row r="129" spans="1:10" s="467" customFormat="1" ht="12" x14ac:dyDescent="0.2">
      <c r="A129" s="475"/>
      <c r="B129" s="475"/>
      <c r="D129" s="475"/>
      <c r="H129" s="475"/>
      <c r="I129" s="475"/>
      <c r="J129" s="475"/>
    </row>
    <row r="130" spans="1:10" s="467" customFormat="1" ht="12" x14ac:dyDescent="0.2">
      <c r="A130" s="475"/>
      <c r="B130" s="475"/>
      <c r="D130" s="475"/>
      <c r="H130" s="475"/>
      <c r="I130" s="475"/>
      <c r="J130" s="475"/>
    </row>
    <row r="131" spans="1:10" s="467" customFormat="1" ht="12" x14ac:dyDescent="0.2">
      <c r="A131" s="475"/>
      <c r="B131" s="475"/>
      <c r="D131" s="475"/>
      <c r="H131" s="475"/>
      <c r="I131" s="475"/>
      <c r="J131" s="475"/>
    </row>
    <row r="132" spans="1:10" s="467" customFormat="1" ht="12" x14ac:dyDescent="0.2">
      <c r="A132" s="475"/>
      <c r="B132" s="475"/>
      <c r="D132" s="475"/>
      <c r="H132" s="475"/>
      <c r="I132" s="475"/>
      <c r="J132" s="475"/>
    </row>
    <row r="133" spans="1:10" s="467" customFormat="1" ht="12" x14ac:dyDescent="0.2">
      <c r="A133" s="475"/>
      <c r="B133" s="475"/>
      <c r="D133" s="475"/>
      <c r="H133" s="475"/>
      <c r="I133" s="475"/>
      <c r="J133" s="475"/>
    </row>
    <row r="134" spans="1:10" s="467" customFormat="1" ht="12" x14ac:dyDescent="0.2">
      <c r="A134" s="475"/>
      <c r="B134" s="475"/>
      <c r="D134" s="475"/>
      <c r="H134" s="475"/>
      <c r="I134" s="475"/>
      <c r="J134" s="475"/>
    </row>
    <row r="135" spans="1:10" s="467" customFormat="1" ht="12" x14ac:dyDescent="0.2">
      <c r="A135" s="475"/>
      <c r="B135" s="475"/>
      <c r="D135" s="475"/>
      <c r="H135" s="475"/>
      <c r="I135" s="475"/>
      <c r="J135" s="475"/>
    </row>
    <row r="136" spans="1:10" s="467" customFormat="1" ht="12" x14ac:dyDescent="0.2">
      <c r="A136" s="475"/>
      <c r="B136" s="475"/>
      <c r="D136" s="475"/>
      <c r="H136" s="475"/>
      <c r="I136" s="475"/>
      <c r="J136" s="475"/>
    </row>
    <row r="137" spans="1:10" s="467" customFormat="1" ht="12" x14ac:dyDescent="0.2">
      <c r="A137" s="475"/>
      <c r="B137" s="475"/>
      <c r="D137" s="475"/>
      <c r="H137" s="475"/>
      <c r="I137" s="475"/>
      <c r="J137" s="475"/>
    </row>
    <row r="138" spans="1:10" s="467" customFormat="1" ht="12" x14ac:dyDescent="0.2">
      <c r="A138" s="475"/>
      <c r="B138" s="475"/>
      <c r="D138" s="475"/>
      <c r="H138" s="475"/>
      <c r="I138" s="475"/>
      <c r="J138" s="475"/>
    </row>
    <row r="139" spans="1:10" s="467" customFormat="1" ht="12" x14ac:dyDescent="0.2">
      <c r="A139" s="475"/>
      <c r="B139" s="475"/>
      <c r="D139" s="475"/>
      <c r="H139" s="475"/>
      <c r="I139" s="475"/>
      <c r="J139" s="475"/>
    </row>
    <row r="140" spans="1:10" s="467" customFormat="1" ht="12" x14ac:dyDescent="0.2">
      <c r="A140" s="475"/>
      <c r="B140" s="475"/>
      <c r="D140" s="475"/>
      <c r="H140" s="475"/>
      <c r="I140" s="475"/>
      <c r="J140" s="475"/>
    </row>
    <row r="141" spans="1:10" s="467" customFormat="1" ht="12" x14ac:dyDescent="0.2">
      <c r="A141" s="475"/>
      <c r="B141" s="475"/>
      <c r="D141" s="475"/>
      <c r="H141" s="475"/>
      <c r="I141" s="475"/>
      <c r="J141" s="475"/>
    </row>
    <row r="142" spans="1:10" s="467" customFormat="1" ht="12" x14ac:dyDescent="0.2">
      <c r="A142" s="475"/>
      <c r="B142" s="475"/>
      <c r="D142" s="475"/>
      <c r="H142" s="475"/>
      <c r="I142" s="475"/>
      <c r="J142" s="475"/>
    </row>
    <row r="143" spans="1:10" s="467" customFormat="1" ht="12" x14ac:dyDescent="0.2">
      <c r="A143" s="475"/>
      <c r="B143" s="475"/>
      <c r="D143" s="475"/>
      <c r="H143" s="475"/>
      <c r="I143" s="475"/>
      <c r="J143" s="475"/>
    </row>
    <row r="144" spans="1:10" s="467" customFormat="1" ht="12" x14ac:dyDescent="0.2">
      <c r="A144" s="475"/>
      <c r="B144" s="475"/>
      <c r="D144" s="475"/>
      <c r="H144" s="475"/>
      <c r="I144" s="475"/>
      <c r="J144" s="475"/>
    </row>
    <row r="145" spans="1:10" s="467" customFormat="1" ht="12" x14ac:dyDescent="0.2">
      <c r="A145" s="475"/>
      <c r="B145" s="475"/>
      <c r="D145" s="475"/>
      <c r="H145" s="475"/>
      <c r="I145" s="475"/>
      <c r="J145" s="475"/>
    </row>
    <row r="146" spans="1:10" s="467" customFormat="1" ht="12" x14ac:dyDescent="0.2">
      <c r="A146" s="475"/>
      <c r="B146" s="475"/>
      <c r="D146" s="475"/>
      <c r="H146" s="475"/>
      <c r="I146" s="475"/>
      <c r="J146" s="475"/>
    </row>
    <row r="147" spans="1:10" s="467" customFormat="1" ht="12" x14ac:dyDescent="0.2">
      <c r="A147" s="475"/>
      <c r="B147" s="475"/>
      <c r="D147" s="475"/>
      <c r="H147" s="475"/>
      <c r="I147" s="475"/>
      <c r="J147" s="475"/>
    </row>
    <row r="148" spans="1:10" s="467" customFormat="1" ht="12" x14ac:dyDescent="0.2">
      <c r="A148" s="475"/>
      <c r="B148" s="475"/>
      <c r="D148" s="475"/>
      <c r="H148" s="475"/>
      <c r="I148" s="475"/>
      <c r="J148" s="475"/>
    </row>
    <row r="149" spans="1:10" s="467" customFormat="1" ht="12" x14ac:dyDescent="0.2">
      <c r="A149" s="475"/>
      <c r="B149" s="475"/>
      <c r="D149" s="475"/>
      <c r="H149" s="475"/>
      <c r="I149" s="475"/>
      <c r="J149" s="475"/>
    </row>
    <row r="150" spans="1:10" s="467" customFormat="1" ht="12" x14ac:dyDescent="0.2">
      <c r="A150" s="475"/>
      <c r="B150" s="475"/>
      <c r="D150" s="475"/>
      <c r="H150" s="475"/>
      <c r="I150" s="475"/>
      <c r="J150" s="475"/>
    </row>
    <row r="151" spans="1:10" s="467" customFormat="1" ht="12" x14ac:dyDescent="0.2">
      <c r="A151" s="475"/>
      <c r="B151" s="475"/>
      <c r="D151" s="475"/>
      <c r="H151" s="475"/>
      <c r="I151" s="475"/>
      <c r="J151" s="475"/>
    </row>
    <row r="152" spans="1:10" s="467" customFormat="1" ht="12" x14ac:dyDescent="0.2">
      <c r="A152" s="475"/>
      <c r="B152" s="475"/>
      <c r="D152" s="475"/>
      <c r="H152" s="475"/>
      <c r="I152" s="475"/>
      <c r="J152" s="475"/>
    </row>
    <row r="153" spans="1:10" s="467" customFormat="1" ht="12" x14ac:dyDescent="0.2">
      <c r="A153" s="475"/>
      <c r="B153" s="475"/>
      <c r="D153" s="475"/>
      <c r="H153" s="475"/>
      <c r="I153" s="475"/>
      <c r="J153" s="475"/>
    </row>
    <row r="154" spans="1:10" s="467" customFormat="1" ht="12" x14ac:dyDescent="0.2">
      <c r="A154" s="475"/>
      <c r="B154" s="475"/>
      <c r="D154" s="475"/>
      <c r="H154" s="475"/>
      <c r="I154" s="475"/>
      <c r="J154" s="475"/>
    </row>
    <row r="155" spans="1:10" s="467" customFormat="1" ht="12" x14ac:dyDescent="0.2">
      <c r="A155" s="475"/>
      <c r="B155" s="475"/>
      <c r="D155" s="475"/>
      <c r="H155" s="475"/>
      <c r="I155" s="475"/>
      <c r="J155" s="475"/>
    </row>
    <row r="156" spans="1:10" s="467" customFormat="1" ht="12" x14ac:dyDescent="0.2">
      <c r="A156" s="475"/>
      <c r="B156" s="475"/>
      <c r="D156" s="475"/>
      <c r="H156" s="475"/>
      <c r="I156" s="475"/>
      <c r="J156" s="475"/>
    </row>
    <row r="157" spans="1:10" s="467" customFormat="1" ht="12" x14ac:dyDescent="0.2">
      <c r="A157" s="475"/>
      <c r="B157" s="475"/>
      <c r="D157" s="475"/>
      <c r="H157" s="475"/>
      <c r="I157" s="475"/>
      <c r="J157" s="475"/>
    </row>
    <row r="158" spans="1:10" s="467" customFormat="1" ht="12" x14ac:dyDescent="0.2">
      <c r="A158" s="475"/>
      <c r="B158" s="475"/>
      <c r="D158" s="475"/>
      <c r="H158" s="475"/>
      <c r="I158" s="475"/>
      <c r="J158" s="475"/>
    </row>
    <row r="159" spans="1:10" s="467" customFormat="1" ht="12" x14ac:dyDescent="0.2">
      <c r="A159" s="475"/>
      <c r="B159" s="475"/>
      <c r="D159" s="475"/>
      <c r="H159" s="475"/>
      <c r="I159" s="475"/>
      <c r="J159" s="475"/>
    </row>
    <row r="160" spans="1:10" s="467" customFormat="1" ht="12" x14ac:dyDescent="0.2">
      <c r="A160" s="475"/>
      <c r="B160" s="475"/>
      <c r="D160" s="475"/>
      <c r="H160" s="475"/>
      <c r="I160" s="475"/>
      <c r="J160" s="475"/>
    </row>
    <row r="161" spans="1:10" s="467" customFormat="1" ht="12" x14ac:dyDescent="0.2">
      <c r="A161" s="475"/>
      <c r="B161" s="475"/>
      <c r="D161" s="475"/>
      <c r="H161" s="475"/>
      <c r="I161" s="475"/>
      <c r="J161" s="475"/>
    </row>
    <row r="162" spans="1:10" s="467" customFormat="1" ht="12" x14ac:dyDescent="0.2">
      <c r="A162" s="475"/>
      <c r="B162" s="475"/>
      <c r="D162" s="475"/>
      <c r="H162" s="475"/>
      <c r="I162" s="475"/>
      <c r="J162" s="475"/>
    </row>
    <row r="163" spans="1:10" s="467" customFormat="1" ht="12" x14ac:dyDescent="0.2">
      <c r="A163" s="475"/>
      <c r="B163" s="475"/>
      <c r="D163" s="475"/>
      <c r="H163" s="475"/>
      <c r="I163" s="475"/>
      <c r="J163" s="475"/>
    </row>
    <row r="164" spans="1:10" s="467" customFormat="1" ht="12" x14ac:dyDescent="0.2">
      <c r="A164" s="475"/>
      <c r="B164" s="475"/>
      <c r="D164" s="475"/>
      <c r="H164" s="475"/>
      <c r="I164" s="475"/>
      <c r="J164" s="475"/>
    </row>
    <row r="165" spans="1:10" s="467" customFormat="1" ht="12" x14ac:dyDescent="0.2">
      <c r="A165" s="475"/>
      <c r="B165" s="475"/>
      <c r="D165" s="475"/>
      <c r="H165" s="475"/>
      <c r="I165" s="475"/>
      <c r="J165" s="475"/>
    </row>
    <row r="166" spans="1:10" s="467" customFormat="1" ht="12" x14ac:dyDescent="0.2">
      <c r="A166" s="475"/>
      <c r="B166" s="475"/>
      <c r="D166" s="475"/>
      <c r="H166" s="475"/>
      <c r="I166" s="475"/>
      <c r="J166" s="475"/>
    </row>
    <row r="167" spans="1:10" s="467" customFormat="1" ht="12" x14ac:dyDescent="0.2">
      <c r="A167" s="475"/>
      <c r="B167" s="475"/>
      <c r="D167" s="475"/>
      <c r="H167" s="475"/>
      <c r="I167" s="475"/>
      <c r="J167" s="475"/>
    </row>
    <row r="168" spans="1:10" s="467" customFormat="1" ht="12" x14ac:dyDescent="0.2">
      <c r="A168" s="475"/>
      <c r="B168" s="475"/>
      <c r="D168" s="475"/>
      <c r="H168" s="475"/>
      <c r="I168" s="475"/>
      <c r="J168" s="475"/>
    </row>
    <row r="169" spans="1:10" s="467" customFormat="1" ht="12" x14ac:dyDescent="0.2">
      <c r="A169" s="475"/>
      <c r="B169" s="475"/>
      <c r="D169" s="475"/>
      <c r="H169" s="475"/>
      <c r="I169" s="475"/>
      <c r="J169" s="475"/>
    </row>
    <row r="170" spans="1:10" s="467" customFormat="1" ht="12" x14ac:dyDescent="0.2">
      <c r="A170" s="475"/>
      <c r="B170" s="475"/>
      <c r="D170" s="475"/>
      <c r="H170" s="475"/>
      <c r="I170" s="475"/>
      <c r="J170" s="475"/>
    </row>
    <row r="171" spans="1:10" s="467" customFormat="1" ht="12" x14ac:dyDescent="0.2">
      <c r="A171" s="475"/>
      <c r="B171" s="475"/>
      <c r="D171" s="475"/>
      <c r="H171" s="475"/>
      <c r="I171" s="475"/>
      <c r="J171" s="475"/>
    </row>
    <row r="172" spans="1:10" s="467" customFormat="1" ht="12" x14ac:dyDescent="0.2">
      <c r="A172" s="475"/>
      <c r="B172" s="475"/>
      <c r="D172" s="475"/>
      <c r="H172" s="475"/>
      <c r="I172" s="475"/>
      <c r="J172" s="475"/>
    </row>
    <row r="173" spans="1:10" s="467" customFormat="1" ht="12" x14ac:dyDescent="0.2">
      <c r="A173" s="475"/>
      <c r="B173" s="475"/>
      <c r="D173" s="475"/>
      <c r="H173" s="475"/>
      <c r="I173" s="475"/>
      <c r="J173" s="475"/>
    </row>
    <row r="174" spans="1:10" s="467" customFormat="1" ht="12" x14ac:dyDescent="0.2">
      <c r="A174" s="475"/>
      <c r="B174" s="475"/>
      <c r="D174" s="475"/>
      <c r="H174" s="475"/>
      <c r="I174" s="475"/>
      <c r="J174" s="475"/>
    </row>
    <row r="175" spans="1:10" s="467" customFormat="1" ht="12" x14ac:dyDescent="0.2">
      <c r="A175" s="475"/>
      <c r="B175" s="475"/>
      <c r="D175" s="475"/>
      <c r="H175" s="475"/>
      <c r="I175" s="475"/>
      <c r="J175" s="475"/>
    </row>
    <row r="176" spans="1:10" s="467" customFormat="1" ht="12" x14ac:dyDescent="0.2">
      <c r="A176" s="475"/>
      <c r="B176" s="475"/>
      <c r="D176" s="475"/>
      <c r="H176" s="475"/>
      <c r="I176" s="475"/>
      <c r="J176" s="475"/>
    </row>
    <row r="177" spans="1:10" s="467" customFormat="1" ht="12" x14ac:dyDescent="0.2">
      <c r="A177" s="475"/>
      <c r="B177" s="475"/>
      <c r="D177" s="475"/>
      <c r="H177" s="475"/>
      <c r="I177" s="475"/>
      <c r="J177" s="475"/>
    </row>
    <row r="178" spans="1:10" s="467" customFormat="1" ht="12" x14ac:dyDescent="0.2">
      <c r="A178" s="475"/>
      <c r="B178" s="475"/>
      <c r="D178" s="475"/>
      <c r="H178" s="475"/>
      <c r="I178" s="475"/>
      <c r="J178" s="475"/>
    </row>
    <row r="179" spans="1:10" s="467" customFormat="1" ht="12" x14ac:dyDescent="0.2">
      <c r="A179" s="475"/>
      <c r="B179" s="475"/>
      <c r="D179" s="475"/>
      <c r="H179" s="475"/>
      <c r="I179" s="475"/>
      <c r="J179" s="475"/>
    </row>
    <row r="180" spans="1:10" s="467" customFormat="1" ht="12" x14ac:dyDescent="0.2">
      <c r="A180" s="475"/>
      <c r="B180" s="475"/>
      <c r="D180" s="475"/>
      <c r="H180" s="475"/>
      <c r="I180" s="475"/>
      <c r="J180" s="475"/>
    </row>
    <row r="181" spans="1:10" s="467" customFormat="1" ht="12" x14ac:dyDescent="0.2">
      <c r="A181" s="475"/>
      <c r="B181" s="475"/>
      <c r="D181" s="475"/>
      <c r="H181" s="475"/>
      <c r="I181" s="475"/>
      <c r="J181" s="475"/>
    </row>
    <row r="182" spans="1:10" s="467" customFormat="1" ht="12" x14ac:dyDescent="0.2">
      <c r="A182" s="475"/>
      <c r="B182" s="475"/>
      <c r="D182" s="475"/>
      <c r="H182" s="475"/>
      <c r="I182" s="475"/>
      <c r="J182" s="475"/>
    </row>
    <row r="183" spans="1:10" s="467" customFormat="1" ht="12" x14ac:dyDescent="0.2">
      <c r="A183" s="475"/>
      <c r="B183" s="475"/>
      <c r="D183" s="475"/>
      <c r="H183" s="475"/>
      <c r="I183" s="475"/>
      <c r="J183" s="475"/>
    </row>
    <row r="184" spans="1:10" s="467" customFormat="1" ht="12" x14ac:dyDescent="0.2">
      <c r="A184" s="475"/>
      <c r="B184" s="475"/>
      <c r="D184" s="475"/>
      <c r="H184" s="475"/>
      <c r="I184" s="475"/>
      <c r="J184" s="475"/>
    </row>
    <row r="185" spans="1:10" s="467" customFormat="1" ht="12" x14ac:dyDescent="0.2">
      <c r="A185" s="475"/>
      <c r="B185" s="475"/>
      <c r="D185" s="475"/>
      <c r="H185" s="475"/>
      <c r="I185" s="475"/>
      <c r="J185" s="475"/>
    </row>
    <row r="186" spans="1:10" s="467" customFormat="1" ht="12" x14ac:dyDescent="0.2">
      <c r="A186" s="475"/>
      <c r="B186" s="145"/>
      <c r="D186" s="475"/>
      <c r="E186" s="594"/>
      <c r="F186" s="594"/>
      <c r="G186" s="594"/>
      <c r="H186" s="475"/>
      <c r="I186" s="477"/>
      <c r="J186" s="477"/>
    </row>
    <row r="187" spans="1:10" s="467" customFormat="1" ht="12" x14ac:dyDescent="0.2">
      <c r="A187" s="475"/>
      <c r="B187" s="475"/>
      <c r="D187" s="475"/>
      <c r="H187" s="475"/>
      <c r="I187" s="475"/>
      <c r="J187" s="475"/>
    </row>
    <row r="188" spans="1:10" s="467" customFormat="1" ht="12" x14ac:dyDescent="0.2">
      <c r="A188" s="475"/>
      <c r="B188" s="475"/>
      <c r="D188" s="475"/>
      <c r="H188" s="475"/>
      <c r="I188" s="475"/>
      <c r="J188" s="475"/>
    </row>
    <row r="189" spans="1:10" s="467" customFormat="1" ht="12" x14ac:dyDescent="0.2">
      <c r="A189" s="475"/>
      <c r="B189" s="475"/>
      <c r="D189" s="475"/>
      <c r="H189" s="475"/>
      <c r="I189" s="475"/>
      <c r="J189" s="475"/>
    </row>
    <row r="190" spans="1:10" s="467" customFormat="1" ht="12" x14ac:dyDescent="0.2">
      <c r="A190" s="475"/>
      <c r="B190" s="475"/>
      <c r="D190" s="475"/>
      <c r="H190" s="475"/>
      <c r="I190" s="475"/>
      <c r="J190" s="475"/>
    </row>
    <row r="191" spans="1:10" s="467" customFormat="1" ht="12" x14ac:dyDescent="0.2">
      <c r="A191" s="475"/>
      <c r="B191" s="475"/>
      <c r="D191" s="475"/>
      <c r="H191" s="475"/>
      <c r="I191" s="475"/>
      <c r="J191" s="475"/>
    </row>
    <row r="192" spans="1:10" s="467" customFormat="1" ht="12" x14ac:dyDescent="0.2">
      <c r="A192" s="475"/>
      <c r="B192" s="475"/>
      <c r="D192" s="475"/>
      <c r="H192" s="475"/>
      <c r="I192" s="475"/>
      <c r="J192" s="475"/>
    </row>
    <row r="193" spans="1:10" s="467" customFormat="1" ht="12" x14ac:dyDescent="0.2">
      <c r="A193" s="475"/>
      <c r="B193" s="475"/>
      <c r="D193" s="475"/>
      <c r="H193" s="475"/>
      <c r="I193" s="475"/>
      <c r="J193" s="475"/>
    </row>
    <row r="194" spans="1:10" s="467" customFormat="1" ht="12" x14ac:dyDescent="0.2">
      <c r="A194" s="475"/>
      <c r="B194" s="475"/>
      <c r="D194" s="475"/>
      <c r="H194" s="475"/>
      <c r="I194" s="475"/>
      <c r="J194" s="475"/>
    </row>
    <row r="195" spans="1:10" s="467" customFormat="1" ht="12" x14ac:dyDescent="0.2">
      <c r="A195" s="475"/>
      <c r="B195" s="475"/>
      <c r="D195" s="475"/>
      <c r="H195" s="475"/>
      <c r="I195" s="475"/>
      <c r="J195" s="475"/>
    </row>
    <row r="196" spans="1:10" s="467" customFormat="1" ht="12" x14ac:dyDescent="0.2">
      <c r="A196" s="475"/>
      <c r="B196" s="475"/>
      <c r="D196" s="475"/>
      <c r="H196" s="475"/>
      <c r="I196" s="475"/>
      <c r="J196" s="475"/>
    </row>
    <row r="197" spans="1:10" s="467" customFormat="1" ht="12" x14ac:dyDescent="0.2">
      <c r="A197" s="475"/>
      <c r="B197" s="475"/>
      <c r="D197" s="475"/>
      <c r="H197" s="475"/>
      <c r="I197" s="475"/>
      <c r="J197" s="475"/>
    </row>
    <row r="198" spans="1:10" s="467" customFormat="1" ht="12" x14ac:dyDescent="0.2">
      <c r="A198" s="475"/>
      <c r="B198" s="475"/>
      <c r="D198" s="475"/>
      <c r="H198" s="475"/>
      <c r="I198" s="475"/>
      <c r="J198" s="475"/>
    </row>
    <row r="199" spans="1:10" s="467" customFormat="1" ht="12" x14ac:dyDescent="0.2">
      <c r="A199" s="475"/>
      <c r="B199" s="475"/>
      <c r="D199" s="475"/>
      <c r="H199" s="475"/>
      <c r="I199" s="475"/>
      <c r="J199" s="475"/>
    </row>
    <row r="200" spans="1:10" s="467" customFormat="1" ht="12" x14ac:dyDescent="0.2">
      <c r="A200" s="475"/>
      <c r="B200" s="475"/>
      <c r="D200" s="475"/>
      <c r="H200" s="475"/>
      <c r="I200" s="475"/>
      <c r="J200" s="475"/>
    </row>
    <row r="201" spans="1:10" s="467" customFormat="1" ht="12" x14ac:dyDescent="0.2">
      <c r="A201" s="475"/>
      <c r="B201" s="475"/>
      <c r="D201" s="475"/>
      <c r="H201" s="475"/>
      <c r="I201" s="475"/>
      <c r="J201" s="475"/>
    </row>
    <row r="202" spans="1:10" s="467" customFormat="1" ht="12" x14ac:dyDescent="0.2">
      <c r="A202" s="475"/>
      <c r="B202" s="475"/>
      <c r="D202" s="475"/>
      <c r="H202" s="475"/>
      <c r="I202" s="475"/>
      <c r="J202" s="475"/>
    </row>
    <row r="203" spans="1:10" s="467" customFormat="1" ht="12" x14ac:dyDescent="0.2">
      <c r="A203" s="475"/>
      <c r="B203" s="475"/>
      <c r="D203" s="475"/>
      <c r="H203" s="475"/>
      <c r="I203" s="475"/>
      <c r="J203" s="475"/>
    </row>
    <row r="204" spans="1:10" s="467" customFormat="1" ht="12" x14ac:dyDescent="0.2">
      <c r="A204" s="475"/>
      <c r="B204" s="475"/>
      <c r="D204" s="475"/>
      <c r="H204" s="475"/>
      <c r="I204" s="475"/>
      <c r="J204" s="475"/>
    </row>
    <row r="205" spans="1:10" s="467" customFormat="1" ht="12" x14ac:dyDescent="0.2">
      <c r="A205" s="475"/>
      <c r="B205" s="475"/>
      <c r="D205" s="475"/>
      <c r="H205" s="475"/>
      <c r="I205" s="475"/>
      <c r="J205" s="475"/>
    </row>
    <row r="206" spans="1:10" s="467" customFormat="1" ht="12" x14ac:dyDescent="0.2">
      <c r="A206" s="475"/>
      <c r="B206" s="475"/>
      <c r="D206" s="475"/>
      <c r="H206" s="475"/>
      <c r="I206" s="475"/>
      <c r="J206" s="475"/>
    </row>
    <row r="207" spans="1:10" s="467" customFormat="1" ht="12" x14ac:dyDescent="0.2">
      <c r="A207" s="475"/>
      <c r="B207" s="475"/>
      <c r="D207" s="475"/>
      <c r="H207" s="475"/>
      <c r="I207" s="475"/>
      <c r="J207" s="475"/>
    </row>
    <row r="208" spans="1:10" s="467" customFormat="1" ht="12" x14ac:dyDescent="0.2">
      <c r="A208" s="475"/>
      <c r="B208" s="475"/>
      <c r="D208" s="475"/>
      <c r="H208" s="475"/>
      <c r="I208" s="475"/>
      <c r="J208" s="475"/>
    </row>
    <row r="209" spans="1:10" s="467" customFormat="1" ht="12" x14ac:dyDescent="0.2">
      <c r="A209" s="475"/>
      <c r="B209" s="475"/>
      <c r="D209" s="475"/>
      <c r="H209" s="475"/>
      <c r="I209" s="475"/>
      <c r="J209" s="475"/>
    </row>
    <row r="210" spans="1:10" s="467" customFormat="1" ht="12" x14ac:dyDescent="0.2">
      <c r="A210" s="475"/>
      <c r="B210" s="475"/>
      <c r="D210" s="475"/>
      <c r="H210" s="475"/>
      <c r="I210" s="475"/>
      <c r="J210" s="475"/>
    </row>
    <row r="211" spans="1:10" s="467" customFormat="1" ht="12" x14ac:dyDescent="0.2">
      <c r="A211" s="475"/>
      <c r="B211" s="475"/>
      <c r="D211" s="475"/>
      <c r="H211" s="475"/>
      <c r="I211" s="475"/>
      <c r="J211" s="475"/>
    </row>
    <row r="212" spans="1:10" s="467" customFormat="1" ht="12" x14ac:dyDescent="0.2">
      <c r="A212" s="475"/>
      <c r="B212" s="475"/>
      <c r="D212" s="475"/>
      <c r="H212" s="475"/>
      <c r="I212" s="475"/>
      <c r="J212" s="475"/>
    </row>
    <row r="213" spans="1:10" s="467" customFormat="1" ht="12" x14ac:dyDescent="0.2">
      <c r="A213" s="475"/>
      <c r="B213" s="475"/>
      <c r="D213" s="475"/>
      <c r="H213" s="475"/>
      <c r="I213" s="475"/>
      <c r="J213" s="475"/>
    </row>
    <row r="214" spans="1:10" s="467" customFormat="1" ht="12" x14ac:dyDescent="0.2">
      <c r="A214" s="475"/>
      <c r="B214" s="475"/>
      <c r="D214" s="475"/>
      <c r="H214" s="475"/>
      <c r="I214" s="475"/>
      <c r="J214" s="475"/>
    </row>
    <row r="215" spans="1:10" s="467" customFormat="1" ht="12" x14ac:dyDescent="0.2">
      <c r="A215" s="475"/>
      <c r="B215" s="475"/>
      <c r="D215" s="475"/>
      <c r="H215" s="475"/>
      <c r="I215" s="475"/>
      <c r="J215" s="475"/>
    </row>
    <row r="216" spans="1:10" s="467" customFormat="1" ht="12" x14ac:dyDescent="0.2">
      <c r="A216" s="475"/>
      <c r="B216" s="475"/>
      <c r="D216" s="475"/>
      <c r="H216" s="475"/>
      <c r="I216" s="475"/>
      <c r="J216" s="475"/>
    </row>
    <row r="217" spans="1:10" s="467" customFormat="1" ht="12" x14ac:dyDescent="0.2">
      <c r="A217" s="475"/>
      <c r="B217" s="475"/>
      <c r="D217" s="475"/>
      <c r="H217" s="475"/>
      <c r="I217" s="475"/>
      <c r="J217" s="475"/>
    </row>
    <row r="218" spans="1:10" s="467" customFormat="1" ht="12" x14ac:dyDescent="0.2">
      <c r="A218" s="475"/>
      <c r="B218" s="475"/>
      <c r="D218" s="475"/>
      <c r="H218" s="475"/>
      <c r="I218" s="475"/>
      <c r="J218" s="475"/>
    </row>
    <row r="219" spans="1:10" s="467" customFormat="1" ht="12" x14ac:dyDescent="0.2">
      <c r="A219" s="475"/>
      <c r="B219" s="475"/>
      <c r="D219" s="475"/>
      <c r="H219" s="475"/>
      <c r="I219" s="475"/>
      <c r="J219" s="475"/>
    </row>
    <row r="220" spans="1:10" s="467" customFormat="1" ht="12" x14ac:dyDescent="0.2">
      <c r="A220" s="475"/>
      <c r="B220" s="475"/>
      <c r="D220" s="475"/>
      <c r="H220" s="475"/>
      <c r="I220" s="475"/>
      <c r="J220" s="475"/>
    </row>
    <row r="221" spans="1:10" s="467" customFormat="1" ht="12" x14ac:dyDescent="0.2">
      <c r="A221" s="475"/>
      <c r="B221" s="475"/>
      <c r="D221" s="475"/>
      <c r="H221" s="475"/>
      <c r="I221" s="475"/>
      <c r="J221" s="475"/>
    </row>
    <row r="399" spans="1:10" x14ac:dyDescent="0.2">
      <c r="A399" s="441"/>
      <c r="B399" s="441"/>
      <c r="J399" s="441"/>
    </row>
    <row r="400" spans="1:10" x14ac:dyDescent="0.2">
      <c r="A400" s="441"/>
      <c r="B400" s="441"/>
      <c r="J400" s="595"/>
    </row>
    <row r="401" spans="1:10" x14ac:dyDescent="0.2">
      <c r="A401" s="441"/>
      <c r="B401" s="441"/>
      <c r="J401" s="595"/>
    </row>
    <row r="402" spans="1:10" x14ac:dyDescent="0.2">
      <c r="A402" s="441"/>
      <c r="B402" s="441"/>
      <c r="C402" s="26" t="s">
        <v>1118</v>
      </c>
      <c r="I402" s="450" t="s">
        <v>1118</v>
      </c>
    </row>
  </sheetData>
  <mergeCells count="12">
    <mergeCell ref="A1:B1"/>
    <mergeCell ref="A2:B2"/>
    <mergeCell ref="A5:A6"/>
    <mergeCell ref="B5:B6"/>
    <mergeCell ref="C5:C6"/>
    <mergeCell ref="I5:I6"/>
    <mergeCell ref="J5:J6"/>
    <mergeCell ref="D5:D6"/>
    <mergeCell ref="E5:E6"/>
    <mergeCell ref="F5:F6"/>
    <mergeCell ref="G5:G6"/>
    <mergeCell ref="H5: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9"/>
  <sheetViews>
    <sheetView workbookViewId="0">
      <selection activeCell="O11" sqref="O11"/>
    </sheetView>
  </sheetViews>
  <sheetFormatPr defaultRowHeight="12" x14ac:dyDescent="0.2"/>
  <cols>
    <col min="1" max="1" width="4.5703125" style="475" customWidth="1"/>
    <col min="2" max="2" width="8" style="475" customWidth="1"/>
    <col min="3" max="3" width="12.7109375" style="476" customWidth="1"/>
    <col min="4" max="4" width="9.5703125" style="477" customWidth="1"/>
    <col min="5" max="5" width="18.140625" style="467" customWidth="1"/>
    <col min="6" max="6" width="12.85546875" style="475" customWidth="1"/>
    <col min="7" max="7" width="10.140625" style="467" customWidth="1"/>
    <col min="8" max="8" width="12" style="467" customWidth="1"/>
    <col min="9" max="9" width="13.5703125" style="515" customWidth="1"/>
    <col min="10" max="10" width="9.85546875" style="467" bestFit="1" customWidth="1"/>
    <col min="11" max="16384" width="9.140625" style="467"/>
  </cols>
  <sheetData>
    <row r="1" spans="1:9" ht="10.5" customHeight="1" x14ac:dyDescent="0.2">
      <c r="A1" s="684" t="s">
        <v>3382</v>
      </c>
      <c r="B1" s="684"/>
    </row>
    <row r="2" spans="1:9" ht="14.25" hidden="1" customHeight="1" x14ac:dyDescent="0.2">
      <c r="A2" s="684" t="s">
        <v>3382</v>
      </c>
      <c r="B2" s="684"/>
    </row>
    <row r="3" spans="1:9" ht="14.25" hidden="1" x14ac:dyDescent="0.2">
      <c r="A3" s="688" t="s">
        <v>9129</v>
      </c>
      <c r="B3" s="688"/>
      <c r="C3" s="688"/>
      <c r="D3" s="689"/>
      <c r="E3" s="689"/>
      <c r="F3" s="689"/>
      <c r="G3" s="688"/>
    </row>
    <row r="4" spans="1:9" ht="14.25" x14ac:dyDescent="0.2">
      <c r="A4" s="596"/>
      <c r="B4" s="596"/>
      <c r="C4" s="596"/>
      <c r="D4" s="597"/>
      <c r="E4" s="597"/>
      <c r="F4" s="597"/>
      <c r="G4" s="596"/>
    </row>
    <row r="5" spans="1:9" x14ac:dyDescent="0.2">
      <c r="A5" s="625" t="s">
        <v>9129</v>
      </c>
      <c r="B5" s="625"/>
      <c r="C5" s="625"/>
      <c r="D5" s="625"/>
      <c r="E5" s="625"/>
      <c r="F5" s="625"/>
      <c r="G5" s="625"/>
      <c r="H5" s="625"/>
    </row>
    <row r="6" spans="1:9" ht="49.5" customHeight="1" x14ac:dyDescent="0.2">
      <c r="A6" s="617" t="s">
        <v>1533</v>
      </c>
      <c r="B6" s="617" t="s">
        <v>582</v>
      </c>
      <c r="C6" s="617" t="s">
        <v>241</v>
      </c>
      <c r="D6" s="617" t="s">
        <v>9130</v>
      </c>
      <c r="E6" s="617" t="s">
        <v>1331</v>
      </c>
      <c r="F6" s="617" t="s">
        <v>762</v>
      </c>
      <c r="G6" s="617" t="s">
        <v>701</v>
      </c>
      <c r="H6" s="617" t="s">
        <v>3386</v>
      </c>
      <c r="I6" s="683" t="s">
        <v>9131</v>
      </c>
    </row>
    <row r="7" spans="1:9" ht="63.75" customHeight="1" x14ac:dyDescent="0.2">
      <c r="A7" s="617"/>
      <c r="B7" s="617"/>
      <c r="C7" s="617"/>
      <c r="D7" s="617"/>
      <c r="E7" s="617"/>
      <c r="F7" s="617"/>
      <c r="G7" s="617"/>
      <c r="H7" s="617"/>
      <c r="I7" s="683"/>
    </row>
    <row r="8" spans="1:9" s="475" customFormat="1" x14ac:dyDescent="0.2">
      <c r="A8" s="455">
        <v>1</v>
      </c>
      <c r="B8" s="455">
        <v>2</v>
      </c>
      <c r="C8" s="464">
        <v>3</v>
      </c>
      <c r="D8" s="464">
        <v>4</v>
      </c>
      <c r="E8" s="455">
        <v>5</v>
      </c>
      <c r="F8" s="455">
        <v>6</v>
      </c>
      <c r="G8" s="455">
        <v>7</v>
      </c>
      <c r="H8" s="455">
        <v>8</v>
      </c>
      <c r="I8" s="462" t="s">
        <v>4863</v>
      </c>
    </row>
    <row r="9" spans="1:9" ht="75" customHeight="1" x14ac:dyDescent="0.2">
      <c r="A9" s="455">
        <v>1</v>
      </c>
      <c r="B9" s="462" t="s">
        <v>9132</v>
      </c>
      <c r="C9" s="460" t="s">
        <v>9133</v>
      </c>
      <c r="D9" s="50" t="s">
        <v>9134</v>
      </c>
      <c r="E9" s="460" t="s">
        <v>9135</v>
      </c>
      <c r="F9" s="464" t="s">
        <v>740</v>
      </c>
      <c r="G9" s="464" t="s">
        <v>1610</v>
      </c>
      <c r="H9" s="464"/>
      <c r="I9" s="47">
        <v>1</v>
      </c>
    </row>
    <row r="10" spans="1:9" ht="65.25" customHeight="1" x14ac:dyDescent="0.2">
      <c r="A10" s="455">
        <v>2</v>
      </c>
      <c r="B10" s="462" t="s">
        <v>9136</v>
      </c>
      <c r="C10" s="460" t="s">
        <v>9137</v>
      </c>
      <c r="D10" s="50" t="s">
        <v>9134</v>
      </c>
      <c r="E10" s="460" t="s">
        <v>9138</v>
      </c>
      <c r="F10" s="464" t="s">
        <v>740</v>
      </c>
      <c r="G10" s="464" t="s">
        <v>1610</v>
      </c>
      <c r="H10" s="464"/>
      <c r="I10" s="47">
        <v>1</v>
      </c>
    </row>
    <row r="11" spans="1:9" ht="65.25" customHeight="1" x14ac:dyDescent="0.2">
      <c r="A11" s="455">
        <v>3</v>
      </c>
      <c r="B11" s="462" t="s">
        <v>9139</v>
      </c>
      <c r="C11" s="460" t="s">
        <v>9140</v>
      </c>
      <c r="D11" s="50" t="s">
        <v>684</v>
      </c>
      <c r="E11" s="460" t="s">
        <v>9141</v>
      </c>
      <c r="F11" s="464" t="s">
        <v>2575</v>
      </c>
      <c r="G11" s="480" t="s">
        <v>1610</v>
      </c>
      <c r="H11" s="464"/>
      <c r="I11" s="47">
        <v>1</v>
      </c>
    </row>
    <row r="12" spans="1:9" ht="74.25" customHeight="1" x14ac:dyDescent="0.2">
      <c r="A12" s="455">
        <v>4</v>
      </c>
      <c r="B12" s="598" t="s">
        <v>9142</v>
      </c>
      <c r="C12" s="99" t="s">
        <v>9143</v>
      </c>
      <c r="D12" s="50" t="s">
        <v>3679</v>
      </c>
      <c r="E12" s="460" t="s">
        <v>9144</v>
      </c>
      <c r="F12" s="464" t="s">
        <v>2893</v>
      </c>
      <c r="G12" s="464" t="s">
        <v>1610</v>
      </c>
      <c r="H12" s="466"/>
      <c r="I12" s="47">
        <v>1</v>
      </c>
    </row>
    <row r="13" spans="1:9" ht="53.25" customHeight="1" x14ac:dyDescent="0.2">
      <c r="A13" s="455">
        <v>5</v>
      </c>
      <c r="B13" s="462" t="s">
        <v>9145</v>
      </c>
      <c r="C13" s="460" t="s">
        <v>9146</v>
      </c>
      <c r="D13" s="460"/>
      <c r="E13" s="466" t="s">
        <v>9147</v>
      </c>
      <c r="F13" s="464" t="s">
        <v>740</v>
      </c>
      <c r="G13" s="464" t="s">
        <v>1610</v>
      </c>
      <c r="H13" s="466"/>
      <c r="I13" s="47">
        <v>1</v>
      </c>
    </row>
    <row r="14" spans="1:9" ht="50.25" customHeight="1" x14ac:dyDescent="0.2">
      <c r="A14" s="455">
        <v>6</v>
      </c>
      <c r="B14" s="462" t="s">
        <v>9148</v>
      </c>
      <c r="C14" s="460" t="s">
        <v>9149</v>
      </c>
      <c r="D14" s="460"/>
      <c r="E14" s="466" t="s">
        <v>9150</v>
      </c>
      <c r="F14" s="464" t="s">
        <v>740</v>
      </c>
      <c r="G14" s="464" t="s">
        <v>1610</v>
      </c>
      <c r="H14" s="466"/>
      <c r="I14" s="47">
        <v>1</v>
      </c>
    </row>
    <row r="15" spans="1:9" ht="50.25" customHeight="1" x14ac:dyDescent="0.2">
      <c r="A15" s="455">
        <v>7</v>
      </c>
      <c r="B15" s="462" t="s">
        <v>9151</v>
      </c>
      <c r="C15" s="460" t="s">
        <v>9152</v>
      </c>
      <c r="D15" s="460"/>
      <c r="E15" s="460" t="s">
        <v>9153</v>
      </c>
      <c r="F15" s="464" t="s">
        <v>740</v>
      </c>
      <c r="G15" s="464" t="s">
        <v>1610</v>
      </c>
      <c r="H15" s="466"/>
      <c r="I15" s="47">
        <v>1</v>
      </c>
    </row>
    <row r="16" spans="1:9" ht="53.25" customHeight="1" x14ac:dyDescent="0.2">
      <c r="A16" s="455">
        <v>8</v>
      </c>
      <c r="B16" s="462" t="s">
        <v>9154</v>
      </c>
      <c r="C16" s="460" t="s">
        <v>9155</v>
      </c>
      <c r="D16" s="464">
        <v>2005</v>
      </c>
      <c r="E16" s="460" t="s">
        <v>9156</v>
      </c>
      <c r="F16" s="464" t="s">
        <v>740</v>
      </c>
      <c r="G16" s="464" t="s">
        <v>1610</v>
      </c>
      <c r="H16" s="466"/>
      <c r="I16" s="47">
        <v>1</v>
      </c>
    </row>
    <row r="17" spans="1:9" ht="51.75" customHeight="1" x14ac:dyDescent="0.2">
      <c r="A17" s="455">
        <v>9</v>
      </c>
      <c r="B17" s="462" t="s">
        <v>9157</v>
      </c>
      <c r="C17" s="460" t="s">
        <v>9158</v>
      </c>
      <c r="D17" s="464">
        <v>2005</v>
      </c>
      <c r="E17" s="460" t="s">
        <v>9159</v>
      </c>
      <c r="F17" s="464" t="s">
        <v>740</v>
      </c>
      <c r="G17" s="464" t="s">
        <v>1610</v>
      </c>
      <c r="H17" s="466"/>
      <c r="I17" s="47">
        <v>1</v>
      </c>
    </row>
    <row r="18" spans="1:9" ht="54" customHeight="1" x14ac:dyDescent="0.2">
      <c r="A18" s="455">
        <v>10</v>
      </c>
      <c r="B18" s="462" t="s">
        <v>9160</v>
      </c>
      <c r="C18" s="460" t="s">
        <v>9161</v>
      </c>
      <c r="D18" s="460"/>
      <c r="E18" s="460" t="s">
        <v>9162</v>
      </c>
      <c r="F18" s="464" t="s">
        <v>740</v>
      </c>
      <c r="G18" s="464" t="s">
        <v>1610</v>
      </c>
      <c r="H18" s="466"/>
      <c r="I18" s="47">
        <v>1</v>
      </c>
    </row>
    <row r="19" spans="1:9" ht="60" customHeight="1" x14ac:dyDescent="0.2">
      <c r="A19" s="455">
        <v>11</v>
      </c>
      <c r="B19" s="462" t="s">
        <v>9163</v>
      </c>
      <c r="C19" s="460" t="s">
        <v>9164</v>
      </c>
      <c r="D19" s="460"/>
      <c r="E19" s="460" t="s">
        <v>9165</v>
      </c>
      <c r="F19" s="464" t="s">
        <v>740</v>
      </c>
      <c r="G19" s="464" t="s">
        <v>1610</v>
      </c>
      <c r="H19" s="466"/>
      <c r="I19" s="47">
        <v>1</v>
      </c>
    </row>
    <row r="20" spans="1:9" ht="52.5" customHeight="1" x14ac:dyDescent="0.2">
      <c r="A20" s="455">
        <v>12</v>
      </c>
      <c r="B20" s="462" t="s">
        <v>9166</v>
      </c>
      <c r="C20" s="460" t="s">
        <v>9167</v>
      </c>
      <c r="D20" s="460"/>
      <c r="E20" s="460" t="s">
        <v>9168</v>
      </c>
      <c r="F20" s="464" t="s">
        <v>740</v>
      </c>
      <c r="G20" s="464" t="s">
        <v>1610</v>
      </c>
      <c r="H20" s="466"/>
      <c r="I20" s="47">
        <v>1</v>
      </c>
    </row>
    <row r="21" spans="1:9" ht="50.25" customHeight="1" x14ac:dyDescent="0.2">
      <c r="A21" s="455">
        <v>13</v>
      </c>
      <c r="B21" s="462" t="s">
        <v>9169</v>
      </c>
      <c r="C21" s="460" t="s">
        <v>9170</v>
      </c>
      <c r="D21" s="460"/>
      <c r="E21" s="460" t="s">
        <v>9171</v>
      </c>
      <c r="F21" s="464" t="s">
        <v>740</v>
      </c>
      <c r="G21" s="464" t="s">
        <v>1610</v>
      </c>
      <c r="H21" s="466"/>
      <c r="I21" s="47">
        <v>1</v>
      </c>
    </row>
    <row r="22" spans="1:9" ht="49.5" customHeight="1" x14ac:dyDescent="0.2">
      <c r="A22" s="455">
        <v>14</v>
      </c>
      <c r="B22" s="462" t="s">
        <v>9172</v>
      </c>
      <c r="C22" s="460" t="s">
        <v>9173</v>
      </c>
      <c r="D22" s="460"/>
      <c r="E22" s="460" t="s">
        <v>9174</v>
      </c>
      <c r="F22" s="464" t="s">
        <v>740</v>
      </c>
      <c r="G22" s="464" t="s">
        <v>1610</v>
      </c>
      <c r="H22" s="466"/>
      <c r="I22" s="47">
        <v>1</v>
      </c>
    </row>
    <row r="23" spans="1:9" ht="54" customHeight="1" x14ac:dyDescent="0.2">
      <c r="A23" s="455">
        <v>15</v>
      </c>
      <c r="B23" s="462" t="s">
        <v>9175</v>
      </c>
      <c r="C23" s="599" t="s">
        <v>9176</v>
      </c>
      <c r="D23" s="550" t="s">
        <v>9177</v>
      </c>
      <c r="E23" s="599" t="s">
        <v>9178</v>
      </c>
      <c r="F23" s="482" t="s">
        <v>1361</v>
      </c>
      <c r="G23" s="464" t="s">
        <v>1610</v>
      </c>
      <c r="H23" s="466"/>
      <c r="I23" s="47">
        <v>1</v>
      </c>
    </row>
    <row r="24" spans="1:9" ht="54" customHeight="1" x14ac:dyDescent="0.2">
      <c r="A24" s="455">
        <v>16</v>
      </c>
      <c r="B24" s="462" t="s">
        <v>9179</v>
      </c>
      <c r="C24" s="599" t="s">
        <v>9180</v>
      </c>
      <c r="D24" s="550" t="s">
        <v>9181</v>
      </c>
      <c r="E24" s="599" t="s">
        <v>9182</v>
      </c>
      <c r="F24" s="482" t="s">
        <v>1361</v>
      </c>
      <c r="G24" s="464" t="s">
        <v>1610</v>
      </c>
      <c r="H24" s="466"/>
      <c r="I24" s="47">
        <v>1</v>
      </c>
    </row>
    <row r="25" spans="1:9" ht="54" customHeight="1" x14ac:dyDescent="0.2">
      <c r="A25" s="455">
        <v>17</v>
      </c>
      <c r="B25" s="462" t="s">
        <v>9183</v>
      </c>
      <c r="C25" s="599" t="s">
        <v>9184</v>
      </c>
      <c r="D25" s="482">
        <v>2001</v>
      </c>
      <c r="E25" s="599" t="s">
        <v>9185</v>
      </c>
      <c r="F25" s="482" t="s">
        <v>1361</v>
      </c>
      <c r="G25" s="464" t="s">
        <v>1610</v>
      </c>
      <c r="H25" s="466"/>
      <c r="I25" s="47">
        <v>1</v>
      </c>
    </row>
    <row r="26" spans="1:9" ht="54" customHeight="1" x14ac:dyDescent="0.2">
      <c r="A26" s="455">
        <v>18</v>
      </c>
      <c r="B26" s="462" t="s">
        <v>9186</v>
      </c>
      <c r="C26" s="460" t="s">
        <v>9187</v>
      </c>
      <c r="D26" s="50" t="s">
        <v>9188</v>
      </c>
      <c r="E26" s="460" t="s">
        <v>9189</v>
      </c>
      <c r="F26" s="464" t="s">
        <v>7878</v>
      </c>
      <c r="G26" s="464" t="s">
        <v>1610</v>
      </c>
      <c r="H26" s="466"/>
      <c r="I26" s="47">
        <v>1</v>
      </c>
    </row>
    <row r="27" spans="1:9" ht="54" customHeight="1" x14ac:dyDescent="0.2">
      <c r="A27" s="455">
        <v>19</v>
      </c>
      <c r="B27" s="462" t="s">
        <v>9190</v>
      </c>
      <c r="C27" s="460" t="s">
        <v>9191</v>
      </c>
      <c r="D27" s="464">
        <v>1986</v>
      </c>
      <c r="E27" s="460" t="s">
        <v>9192</v>
      </c>
      <c r="F27" s="464" t="s">
        <v>7878</v>
      </c>
      <c r="G27" s="464" t="s">
        <v>1610</v>
      </c>
      <c r="H27" s="466"/>
      <c r="I27" s="47">
        <v>1</v>
      </c>
    </row>
    <row r="28" spans="1:9" ht="54" customHeight="1" x14ac:dyDescent="0.2">
      <c r="A28" s="455">
        <v>20</v>
      </c>
      <c r="B28" s="462" t="s">
        <v>9193</v>
      </c>
      <c r="C28" s="460" t="s">
        <v>9194</v>
      </c>
      <c r="D28" s="464">
        <v>1992</v>
      </c>
      <c r="E28" s="460" t="s">
        <v>9195</v>
      </c>
      <c r="F28" s="464" t="s">
        <v>2352</v>
      </c>
      <c r="G28" s="464" t="s">
        <v>1610</v>
      </c>
      <c r="H28" s="466"/>
      <c r="I28" s="47">
        <v>1</v>
      </c>
    </row>
    <row r="29" spans="1:9" ht="54" customHeight="1" x14ac:dyDescent="0.2">
      <c r="A29" s="455">
        <v>21</v>
      </c>
      <c r="B29" s="462" t="s">
        <v>9196</v>
      </c>
      <c r="C29" s="460" t="s">
        <v>9197</v>
      </c>
      <c r="D29" s="464">
        <v>2004</v>
      </c>
      <c r="E29" s="460" t="s">
        <v>9198</v>
      </c>
      <c r="F29" s="464" t="s">
        <v>2352</v>
      </c>
      <c r="G29" s="464" t="s">
        <v>1610</v>
      </c>
      <c r="H29" s="466"/>
      <c r="I29" s="47">
        <v>1</v>
      </c>
    </row>
    <row r="30" spans="1:9" ht="54" customHeight="1" x14ac:dyDescent="0.2">
      <c r="A30" s="455">
        <v>22</v>
      </c>
      <c r="B30" s="462" t="s">
        <v>9199</v>
      </c>
      <c r="C30" s="460" t="s">
        <v>9200</v>
      </c>
      <c r="D30" s="464">
        <v>2006</v>
      </c>
      <c r="E30" s="460" t="s">
        <v>9201</v>
      </c>
      <c r="F30" s="464" t="s">
        <v>1433</v>
      </c>
      <c r="G30" s="464" t="s">
        <v>1610</v>
      </c>
      <c r="H30" s="466"/>
      <c r="I30" s="47">
        <v>1</v>
      </c>
    </row>
    <row r="31" spans="1:9" ht="64.5" customHeight="1" x14ac:dyDescent="0.2">
      <c r="A31" s="455">
        <v>23</v>
      </c>
      <c r="B31" s="462" t="s">
        <v>9202</v>
      </c>
      <c r="C31" s="460" t="s">
        <v>9203</v>
      </c>
      <c r="D31" s="50">
        <v>2007</v>
      </c>
      <c r="E31" s="460" t="s">
        <v>9204</v>
      </c>
      <c r="F31" s="464" t="s">
        <v>2575</v>
      </c>
      <c r="G31" s="464" t="s">
        <v>1610</v>
      </c>
      <c r="H31" s="466"/>
      <c r="I31" s="47">
        <v>1</v>
      </c>
    </row>
    <row r="32" spans="1:9" ht="54" customHeight="1" x14ac:dyDescent="0.2">
      <c r="A32" s="455">
        <v>24</v>
      </c>
      <c r="B32" s="549" t="s">
        <v>9205</v>
      </c>
      <c r="C32" s="599" t="s">
        <v>9206</v>
      </c>
      <c r="D32" s="550" t="s">
        <v>9207</v>
      </c>
      <c r="E32" s="599" t="s">
        <v>9208</v>
      </c>
      <c r="F32" s="482" t="s">
        <v>1361</v>
      </c>
      <c r="G32" s="464" t="s">
        <v>1610</v>
      </c>
      <c r="H32" s="466"/>
      <c r="I32" s="47">
        <v>1</v>
      </c>
    </row>
    <row r="33" spans="1:9" ht="54" customHeight="1" x14ac:dyDescent="0.2">
      <c r="A33" s="455">
        <v>25</v>
      </c>
      <c r="B33" s="549" t="s">
        <v>9209</v>
      </c>
      <c r="C33" s="599" t="s">
        <v>9210</v>
      </c>
      <c r="D33" s="550" t="s">
        <v>9207</v>
      </c>
      <c r="E33" s="599" t="s">
        <v>9211</v>
      </c>
      <c r="F33" s="482" t="s">
        <v>1361</v>
      </c>
      <c r="G33" s="464" t="s">
        <v>1610</v>
      </c>
      <c r="H33" s="466"/>
      <c r="I33" s="47">
        <v>1</v>
      </c>
    </row>
    <row r="34" spans="1:9" ht="63" customHeight="1" x14ac:dyDescent="0.2">
      <c r="A34" s="455">
        <v>26</v>
      </c>
      <c r="B34" s="549" t="s">
        <v>9212</v>
      </c>
      <c r="C34" s="460" t="s">
        <v>9213</v>
      </c>
      <c r="D34" s="50" t="s">
        <v>9214</v>
      </c>
      <c r="E34" s="460" t="s">
        <v>9215</v>
      </c>
      <c r="F34" s="464" t="s">
        <v>2575</v>
      </c>
      <c r="G34" s="464" t="s">
        <v>1610</v>
      </c>
      <c r="H34" s="466"/>
      <c r="I34" s="47">
        <v>1</v>
      </c>
    </row>
    <row r="35" spans="1:9" ht="54" customHeight="1" x14ac:dyDescent="0.2">
      <c r="A35" s="455">
        <v>27</v>
      </c>
      <c r="B35" s="549" t="s">
        <v>9216</v>
      </c>
      <c r="C35" s="599" t="s">
        <v>9217</v>
      </c>
      <c r="D35" s="50" t="s">
        <v>4872</v>
      </c>
      <c r="E35" s="599" t="s">
        <v>9218</v>
      </c>
      <c r="F35" s="482" t="s">
        <v>1361</v>
      </c>
      <c r="G35" s="464" t="s">
        <v>1610</v>
      </c>
      <c r="H35" s="466"/>
      <c r="I35" s="47">
        <v>1</v>
      </c>
    </row>
    <row r="36" spans="1:9" ht="54" customHeight="1" x14ac:dyDescent="0.2">
      <c r="A36" s="455">
        <v>28</v>
      </c>
      <c r="B36" s="549" t="s">
        <v>9219</v>
      </c>
      <c r="C36" s="599" t="s">
        <v>9220</v>
      </c>
      <c r="D36" s="50" t="s">
        <v>4872</v>
      </c>
      <c r="E36" s="599" t="s">
        <v>9221</v>
      </c>
      <c r="F36" s="482" t="s">
        <v>1361</v>
      </c>
      <c r="G36" s="464" t="s">
        <v>1610</v>
      </c>
      <c r="H36" s="466"/>
      <c r="I36" s="47">
        <v>1</v>
      </c>
    </row>
    <row r="37" spans="1:9" ht="54" customHeight="1" x14ac:dyDescent="0.2">
      <c r="A37" s="455">
        <v>29</v>
      </c>
      <c r="B37" s="549" t="s">
        <v>9222</v>
      </c>
      <c r="C37" s="460" t="s">
        <v>9223</v>
      </c>
      <c r="D37" s="464" t="s">
        <v>9224</v>
      </c>
      <c r="E37" s="460" t="s">
        <v>9225</v>
      </c>
      <c r="F37" s="464" t="s">
        <v>659</v>
      </c>
      <c r="G37" s="464" t="s">
        <v>1610</v>
      </c>
      <c r="H37" s="466"/>
      <c r="I37" s="47">
        <v>1</v>
      </c>
    </row>
    <row r="38" spans="1:9" ht="50.25" customHeight="1" x14ac:dyDescent="0.2">
      <c r="A38" s="455">
        <v>30</v>
      </c>
      <c r="B38" s="462" t="s">
        <v>9226</v>
      </c>
      <c r="C38" s="460" t="s">
        <v>9227</v>
      </c>
      <c r="D38" s="46">
        <v>39227</v>
      </c>
      <c r="E38" s="460" t="s">
        <v>5472</v>
      </c>
      <c r="F38" s="464" t="s">
        <v>2346</v>
      </c>
      <c r="G38" s="464" t="s">
        <v>1610</v>
      </c>
      <c r="H38" s="466"/>
      <c r="I38" s="47">
        <v>1</v>
      </c>
    </row>
    <row r="39" spans="1:9" ht="50.25" customHeight="1" x14ac:dyDescent="0.2">
      <c r="A39" s="455">
        <v>31</v>
      </c>
      <c r="B39" s="462" t="s">
        <v>9228</v>
      </c>
      <c r="C39" s="460" t="s">
        <v>4228</v>
      </c>
      <c r="D39" s="46">
        <v>31866</v>
      </c>
      <c r="E39" s="460" t="s">
        <v>9229</v>
      </c>
      <c r="F39" s="464" t="s">
        <v>2346</v>
      </c>
      <c r="G39" s="464" t="s">
        <v>1610</v>
      </c>
      <c r="H39" s="466"/>
      <c r="I39" s="47">
        <v>1</v>
      </c>
    </row>
    <row r="40" spans="1:9" ht="50.25" customHeight="1" x14ac:dyDescent="0.2">
      <c r="A40" s="455">
        <v>32</v>
      </c>
      <c r="B40" s="462" t="s">
        <v>9230</v>
      </c>
      <c r="C40" s="460" t="s">
        <v>9231</v>
      </c>
      <c r="D40" s="46">
        <v>39385</v>
      </c>
      <c r="E40" s="460" t="s">
        <v>4277</v>
      </c>
      <c r="F40" s="464" t="s">
        <v>2346</v>
      </c>
      <c r="G40" s="464" t="s">
        <v>1610</v>
      </c>
      <c r="H40" s="466"/>
      <c r="I40" s="47">
        <v>1</v>
      </c>
    </row>
    <row r="41" spans="1:9" ht="50.25" customHeight="1" x14ac:dyDescent="0.2">
      <c r="A41" s="455">
        <v>33</v>
      </c>
      <c r="B41" s="462" t="s">
        <v>9232</v>
      </c>
      <c r="C41" s="460" t="s">
        <v>6347</v>
      </c>
      <c r="D41" s="46">
        <v>39385</v>
      </c>
      <c r="E41" s="460" t="s">
        <v>9233</v>
      </c>
      <c r="F41" s="464" t="s">
        <v>2321</v>
      </c>
      <c r="G41" s="464" t="s">
        <v>1610</v>
      </c>
      <c r="H41" s="466"/>
      <c r="I41" s="47">
        <v>2</v>
      </c>
    </row>
    <row r="42" spans="1:9" ht="50.25" customHeight="1" x14ac:dyDescent="0.2">
      <c r="A42" s="455">
        <v>34</v>
      </c>
      <c r="B42" s="462" t="s">
        <v>9234</v>
      </c>
      <c r="C42" s="460" t="s">
        <v>9235</v>
      </c>
      <c r="D42" s="464"/>
      <c r="E42" s="460" t="s">
        <v>9236</v>
      </c>
      <c r="F42" s="464" t="s">
        <v>2321</v>
      </c>
      <c r="G42" s="464" t="s">
        <v>1610</v>
      </c>
      <c r="H42" s="466"/>
      <c r="I42" s="47">
        <v>1</v>
      </c>
    </row>
    <row r="43" spans="1:9" ht="50.25" customHeight="1" x14ac:dyDescent="0.2">
      <c r="A43" s="455">
        <v>35</v>
      </c>
      <c r="B43" s="462" t="s">
        <v>9237</v>
      </c>
      <c r="C43" s="460" t="s">
        <v>9238</v>
      </c>
      <c r="D43" s="464"/>
      <c r="E43" s="460" t="s">
        <v>9239</v>
      </c>
      <c r="F43" s="464" t="s">
        <v>2321</v>
      </c>
      <c r="G43" s="464" t="s">
        <v>1610</v>
      </c>
      <c r="H43" s="466"/>
      <c r="I43" s="47">
        <v>1</v>
      </c>
    </row>
    <row r="44" spans="1:9" ht="50.25" customHeight="1" x14ac:dyDescent="0.2">
      <c r="A44" s="455">
        <v>36</v>
      </c>
      <c r="B44" s="462" t="s">
        <v>9240</v>
      </c>
      <c r="C44" s="460" t="s">
        <v>9241</v>
      </c>
      <c r="D44" s="464"/>
      <c r="E44" s="460" t="s">
        <v>9242</v>
      </c>
      <c r="F44" s="464" t="s">
        <v>2321</v>
      </c>
      <c r="G44" s="464" t="s">
        <v>1610</v>
      </c>
      <c r="H44" s="466"/>
      <c r="I44" s="47">
        <v>1</v>
      </c>
    </row>
    <row r="45" spans="1:9" ht="50.25" customHeight="1" x14ac:dyDescent="0.2">
      <c r="A45" s="455">
        <v>37</v>
      </c>
      <c r="B45" s="462" t="s">
        <v>9243</v>
      </c>
      <c r="C45" s="460" t="s">
        <v>9244</v>
      </c>
      <c r="D45" s="464"/>
      <c r="E45" s="460" t="s">
        <v>9245</v>
      </c>
      <c r="F45" s="464" t="s">
        <v>2321</v>
      </c>
      <c r="G45" s="464" t="s">
        <v>1610</v>
      </c>
      <c r="H45" s="466"/>
      <c r="I45" s="47">
        <v>1</v>
      </c>
    </row>
    <row r="46" spans="1:9" ht="50.25" customHeight="1" x14ac:dyDescent="0.2">
      <c r="A46" s="455">
        <v>38</v>
      </c>
      <c r="B46" s="462" t="s">
        <v>9246</v>
      </c>
      <c r="C46" s="460" t="s">
        <v>6378</v>
      </c>
      <c r="D46" s="464"/>
      <c r="E46" s="460" t="s">
        <v>9247</v>
      </c>
      <c r="F46" s="464" t="s">
        <v>2321</v>
      </c>
      <c r="G46" s="464" t="s">
        <v>1610</v>
      </c>
      <c r="H46" s="466"/>
      <c r="I46" s="47">
        <v>4</v>
      </c>
    </row>
    <row r="47" spans="1:9" ht="50.25" customHeight="1" x14ac:dyDescent="0.2">
      <c r="A47" s="455">
        <v>39</v>
      </c>
      <c r="B47" s="462" t="s">
        <v>9248</v>
      </c>
      <c r="C47" s="460" t="s">
        <v>6424</v>
      </c>
      <c r="D47" s="464"/>
      <c r="E47" s="460" t="s">
        <v>9249</v>
      </c>
      <c r="F47" s="464" t="s">
        <v>2321</v>
      </c>
      <c r="G47" s="464" t="s">
        <v>1610</v>
      </c>
      <c r="H47" s="466"/>
      <c r="I47" s="47">
        <v>1</v>
      </c>
    </row>
    <row r="48" spans="1:9" ht="50.25" customHeight="1" x14ac:dyDescent="0.2">
      <c r="A48" s="455">
        <v>40</v>
      </c>
      <c r="B48" s="462" t="s">
        <v>9250</v>
      </c>
      <c r="C48" s="460" t="s">
        <v>9251</v>
      </c>
      <c r="D48" s="464"/>
      <c r="E48" s="460" t="s">
        <v>4277</v>
      </c>
      <c r="F48" s="464" t="s">
        <v>2321</v>
      </c>
      <c r="G48" s="464" t="s">
        <v>1610</v>
      </c>
      <c r="H48" s="466"/>
      <c r="I48" s="47">
        <v>1</v>
      </c>
    </row>
    <row r="49" spans="1:9" ht="50.25" customHeight="1" x14ac:dyDescent="0.2">
      <c r="A49" s="455">
        <v>41</v>
      </c>
      <c r="B49" s="462" t="s">
        <v>9252</v>
      </c>
      <c r="C49" s="460" t="s">
        <v>9253</v>
      </c>
      <c r="D49" s="46">
        <v>33358</v>
      </c>
      <c r="E49" s="460" t="s">
        <v>9254</v>
      </c>
      <c r="F49" s="464" t="s">
        <v>2352</v>
      </c>
      <c r="G49" s="464" t="s">
        <v>1610</v>
      </c>
      <c r="H49" s="466"/>
      <c r="I49" s="47">
        <v>1</v>
      </c>
    </row>
    <row r="50" spans="1:9" ht="50.25" customHeight="1" x14ac:dyDescent="0.2">
      <c r="A50" s="455">
        <v>42</v>
      </c>
      <c r="B50" s="462" t="s">
        <v>9255</v>
      </c>
      <c r="C50" s="460" t="s">
        <v>9256</v>
      </c>
      <c r="D50" s="46">
        <v>33358</v>
      </c>
      <c r="E50" s="460" t="s">
        <v>9257</v>
      </c>
      <c r="F50" s="464" t="s">
        <v>2352</v>
      </c>
      <c r="G50" s="464" t="s">
        <v>1610</v>
      </c>
      <c r="H50" s="466"/>
      <c r="I50" s="47">
        <v>2</v>
      </c>
    </row>
    <row r="51" spans="1:9" ht="50.25" customHeight="1" x14ac:dyDescent="0.2">
      <c r="A51" s="455">
        <v>43</v>
      </c>
      <c r="B51" s="462" t="s">
        <v>9258</v>
      </c>
      <c r="C51" s="460" t="s">
        <v>9259</v>
      </c>
      <c r="D51" s="46">
        <v>33358</v>
      </c>
      <c r="E51" s="460" t="s">
        <v>9260</v>
      </c>
      <c r="F51" s="464" t="s">
        <v>2352</v>
      </c>
      <c r="G51" s="464" t="s">
        <v>1610</v>
      </c>
      <c r="H51" s="466"/>
      <c r="I51" s="47">
        <v>3</v>
      </c>
    </row>
    <row r="52" spans="1:9" ht="50.25" customHeight="1" x14ac:dyDescent="0.2">
      <c r="A52" s="455">
        <v>44</v>
      </c>
      <c r="B52" s="462" t="s">
        <v>9261</v>
      </c>
      <c r="C52" s="460" t="s">
        <v>9262</v>
      </c>
      <c r="D52" s="46">
        <v>33511</v>
      </c>
      <c r="E52" s="460" t="s">
        <v>9263</v>
      </c>
      <c r="F52" s="464" t="s">
        <v>2352</v>
      </c>
      <c r="G52" s="464" t="s">
        <v>1610</v>
      </c>
      <c r="H52" s="466"/>
      <c r="I52" s="47">
        <v>3</v>
      </c>
    </row>
    <row r="53" spans="1:9" ht="50.25" customHeight="1" x14ac:dyDescent="0.2">
      <c r="A53" s="455">
        <v>45</v>
      </c>
      <c r="B53" s="462" t="s">
        <v>9264</v>
      </c>
      <c r="C53" s="460" t="s">
        <v>9265</v>
      </c>
      <c r="D53" s="46">
        <v>33968</v>
      </c>
      <c r="E53" s="460" t="s">
        <v>9266</v>
      </c>
      <c r="F53" s="464" t="s">
        <v>2352</v>
      </c>
      <c r="G53" s="464" t="s">
        <v>1610</v>
      </c>
      <c r="H53" s="466"/>
      <c r="I53" s="47">
        <v>1</v>
      </c>
    </row>
    <row r="54" spans="1:9" ht="50.25" customHeight="1" x14ac:dyDescent="0.2">
      <c r="A54" s="455">
        <v>46</v>
      </c>
      <c r="B54" s="462" t="s">
        <v>9267</v>
      </c>
      <c r="C54" s="460" t="s">
        <v>9268</v>
      </c>
      <c r="D54" s="46">
        <v>33388</v>
      </c>
      <c r="E54" s="460" t="s">
        <v>9269</v>
      </c>
      <c r="F54" s="464" t="s">
        <v>2352</v>
      </c>
      <c r="G54" s="464" t="s">
        <v>1610</v>
      </c>
      <c r="H54" s="466"/>
      <c r="I54" s="47">
        <v>1</v>
      </c>
    </row>
    <row r="55" spans="1:9" ht="50.25" customHeight="1" x14ac:dyDescent="0.2">
      <c r="A55" s="455">
        <v>47</v>
      </c>
      <c r="B55" s="462" t="s">
        <v>9270</v>
      </c>
      <c r="C55" s="460" t="s">
        <v>9268</v>
      </c>
      <c r="D55" s="46">
        <v>33388</v>
      </c>
      <c r="E55" s="460" t="s">
        <v>9271</v>
      </c>
      <c r="F55" s="464" t="s">
        <v>2352</v>
      </c>
      <c r="G55" s="464" t="s">
        <v>1610</v>
      </c>
      <c r="H55" s="466"/>
      <c r="I55" s="47">
        <v>1</v>
      </c>
    </row>
    <row r="56" spans="1:9" ht="50.25" customHeight="1" x14ac:dyDescent="0.2">
      <c r="A56" s="455">
        <v>48</v>
      </c>
      <c r="B56" s="462" t="s">
        <v>9272</v>
      </c>
      <c r="C56" s="460" t="s">
        <v>9273</v>
      </c>
      <c r="D56" s="46">
        <v>33388</v>
      </c>
      <c r="E56" s="460" t="s">
        <v>9274</v>
      </c>
      <c r="F56" s="464" t="s">
        <v>2352</v>
      </c>
      <c r="G56" s="464" t="s">
        <v>1610</v>
      </c>
      <c r="H56" s="466"/>
      <c r="I56" s="47">
        <v>1</v>
      </c>
    </row>
    <row r="57" spans="1:9" ht="50.25" customHeight="1" x14ac:dyDescent="0.2">
      <c r="A57" s="455">
        <v>49</v>
      </c>
      <c r="B57" s="462" t="s">
        <v>9275</v>
      </c>
      <c r="C57" s="460" t="s">
        <v>6424</v>
      </c>
      <c r="D57" s="46">
        <v>33388</v>
      </c>
      <c r="E57" s="460" t="s">
        <v>9276</v>
      </c>
      <c r="F57" s="464" t="s">
        <v>2352</v>
      </c>
      <c r="G57" s="464" t="s">
        <v>1610</v>
      </c>
      <c r="H57" s="466"/>
      <c r="I57" s="47">
        <v>1</v>
      </c>
    </row>
    <row r="58" spans="1:9" ht="50.25" customHeight="1" x14ac:dyDescent="0.2">
      <c r="A58" s="455">
        <v>50</v>
      </c>
      <c r="B58" s="462" t="s">
        <v>9277</v>
      </c>
      <c r="C58" s="460" t="s">
        <v>9278</v>
      </c>
      <c r="D58" s="46">
        <v>33358</v>
      </c>
      <c r="E58" s="460" t="s">
        <v>9279</v>
      </c>
      <c r="F58" s="464" t="s">
        <v>2352</v>
      </c>
      <c r="G58" s="464" t="s">
        <v>1610</v>
      </c>
      <c r="H58" s="466"/>
      <c r="I58" s="47">
        <v>1</v>
      </c>
    </row>
    <row r="59" spans="1:9" ht="50.25" customHeight="1" x14ac:dyDescent="0.2">
      <c r="A59" s="455">
        <v>51</v>
      </c>
      <c r="B59" s="462" t="s">
        <v>9280</v>
      </c>
      <c r="C59" s="460" t="s">
        <v>9281</v>
      </c>
      <c r="D59" s="46">
        <v>33358</v>
      </c>
      <c r="E59" s="460" t="s">
        <v>9282</v>
      </c>
      <c r="F59" s="464" t="s">
        <v>2352</v>
      </c>
      <c r="G59" s="464" t="s">
        <v>1610</v>
      </c>
      <c r="H59" s="466"/>
      <c r="I59" s="47">
        <v>1</v>
      </c>
    </row>
    <row r="60" spans="1:9" ht="50.25" customHeight="1" x14ac:dyDescent="0.2">
      <c r="A60" s="455">
        <v>52</v>
      </c>
      <c r="B60" s="462" t="s">
        <v>9283</v>
      </c>
      <c r="C60" s="460" t="s">
        <v>9284</v>
      </c>
      <c r="D60" s="46">
        <v>33541</v>
      </c>
      <c r="E60" s="460" t="s">
        <v>9285</v>
      </c>
      <c r="F60" s="464" t="s">
        <v>2352</v>
      </c>
      <c r="G60" s="464" t="s">
        <v>1610</v>
      </c>
      <c r="H60" s="466"/>
      <c r="I60" s="47">
        <v>1</v>
      </c>
    </row>
    <row r="61" spans="1:9" ht="50.25" customHeight="1" x14ac:dyDescent="0.2">
      <c r="A61" s="455">
        <v>53</v>
      </c>
      <c r="B61" s="462" t="s">
        <v>9286</v>
      </c>
      <c r="C61" s="460" t="s">
        <v>9287</v>
      </c>
      <c r="D61" s="46">
        <v>33388</v>
      </c>
      <c r="E61" s="463" t="s">
        <v>9288</v>
      </c>
      <c r="F61" s="464" t="s">
        <v>2352</v>
      </c>
      <c r="G61" s="464" t="s">
        <v>1610</v>
      </c>
      <c r="H61" s="466"/>
      <c r="I61" s="47">
        <v>1</v>
      </c>
    </row>
    <row r="62" spans="1:9" ht="50.25" customHeight="1" x14ac:dyDescent="0.2">
      <c r="A62" s="455">
        <v>54</v>
      </c>
      <c r="B62" s="462" t="s">
        <v>9289</v>
      </c>
      <c r="C62" s="460" t="s">
        <v>9290</v>
      </c>
      <c r="D62" s="46">
        <v>33358</v>
      </c>
      <c r="E62" s="463" t="s">
        <v>9291</v>
      </c>
      <c r="F62" s="464" t="s">
        <v>2352</v>
      </c>
      <c r="G62" s="464" t="s">
        <v>1610</v>
      </c>
      <c r="H62" s="466"/>
      <c r="I62" s="47">
        <v>1</v>
      </c>
    </row>
    <row r="63" spans="1:9" ht="50.25" customHeight="1" x14ac:dyDescent="0.2">
      <c r="A63" s="455">
        <v>55</v>
      </c>
      <c r="B63" s="462" t="s">
        <v>9292</v>
      </c>
      <c r="C63" s="460" t="s">
        <v>9293</v>
      </c>
      <c r="D63" s="46">
        <v>33511</v>
      </c>
      <c r="E63" s="463" t="s">
        <v>9294</v>
      </c>
      <c r="F63" s="464" t="s">
        <v>4175</v>
      </c>
      <c r="G63" s="464" t="s">
        <v>1610</v>
      </c>
      <c r="H63" s="466"/>
      <c r="I63" s="47">
        <v>1</v>
      </c>
    </row>
    <row r="64" spans="1:9" ht="50.25" customHeight="1" x14ac:dyDescent="0.2">
      <c r="A64" s="455">
        <v>56</v>
      </c>
      <c r="B64" s="462" t="s">
        <v>9295</v>
      </c>
      <c r="C64" s="460" t="s">
        <v>9296</v>
      </c>
      <c r="D64" s="46">
        <v>33358</v>
      </c>
      <c r="E64" s="463" t="s">
        <v>9297</v>
      </c>
      <c r="F64" s="464" t="s">
        <v>2352</v>
      </c>
      <c r="G64" s="464" t="s">
        <v>1610</v>
      </c>
      <c r="H64" s="466"/>
      <c r="I64" s="47">
        <v>1</v>
      </c>
    </row>
    <row r="65" spans="1:9" ht="50.25" customHeight="1" x14ac:dyDescent="0.2">
      <c r="A65" s="455">
        <v>57</v>
      </c>
      <c r="B65" s="462" t="s">
        <v>9298</v>
      </c>
      <c r="C65" s="460" t="s">
        <v>9299</v>
      </c>
      <c r="D65" s="46">
        <v>39715</v>
      </c>
      <c r="E65" s="463" t="s">
        <v>9300</v>
      </c>
      <c r="F65" s="464" t="s">
        <v>2352</v>
      </c>
      <c r="G65" s="464" t="s">
        <v>1610</v>
      </c>
      <c r="H65" s="466"/>
      <c r="I65" s="47">
        <v>1</v>
      </c>
    </row>
    <row r="66" spans="1:9" ht="50.25" customHeight="1" x14ac:dyDescent="0.2">
      <c r="A66" s="455">
        <v>58</v>
      </c>
      <c r="B66" s="462" t="s">
        <v>9301</v>
      </c>
      <c r="C66" s="460" t="s">
        <v>9302</v>
      </c>
      <c r="D66" s="46">
        <v>39813</v>
      </c>
      <c r="E66" s="44" t="s">
        <v>9303</v>
      </c>
      <c r="F66" s="464" t="s">
        <v>7878</v>
      </c>
      <c r="G66" s="464" t="s">
        <v>1610</v>
      </c>
      <c r="H66" s="466"/>
      <c r="I66" s="47">
        <v>1</v>
      </c>
    </row>
    <row r="67" spans="1:9" ht="50.25" customHeight="1" x14ac:dyDescent="0.2">
      <c r="A67" s="455">
        <v>59</v>
      </c>
      <c r="B67" s="462" t="s">
        <v>9304</v>
      </c>
      <c r="C67" s="460" t="s">
        <v>4297</v>
      </c>
      <c r="D67" s="464"/>
      <c r="E67" s="44" t="s">
        <v>9305</v>
      </c>
      <c r="F67" s="464" t="s">
        <v>7878</v>
      </c>
      <c r="G67" s="464" t="s">
        <v>1610</v>
      </c>
      <c r="H67" s="466"/>
      <c r="I67" s="47">
        <v>1</v>
      </c>
    </row>
    <row r="68" spans="1:9" ht="50.25" customHeight="1" x14ac:dyDescent="0.2">
      <c r="A68" s="455">
        <v>60</v>
      </c>
      <c r="B68" s="462" t="s">
        <v>9306</v>
      </c>
      <c r="C68" s="460" t="s">
        <v>6477</v>
      </c>
      <c r="D68" s="464"/>
      <c r="E68" s="44" t="s">
        <v>9307</v>
      </c>
      <c r="F68" s="464" t="s">
        <v>7878</v>
      </c>
      <c r="G68" s="464" t="s">
        <v>1610</v>
      </c>
      <c r="H68" s="466"/>
      <c r="I68" s="47">
        <v>1</v>
      </c>
    </row>
    <row r="69" spans="1:9" ht="50.25" customHeight="1" x14ac:dyDescent="0.2">
      <c r="A69" s="455">
        <v>61</v>
      </c>
      <c r="B69" s="462" t="s">
        <v>9308</v>
      </c>
      <c r="C69" s="460" t="s">
        <v>9309</v>
      </c>
      <c r="D69" s="464"/>
      <c r="E69" s="463" t="s">
        <v>4918</v>
      </c>
      <c r="F69" s="464" t="s">
        <v>2339</v>
      </c>
      <c r="G69" s="464" t="s">
        <v>1610</v>
      </c>
      <c r="H69" s="466"/>
      <c r="I69" s="47">
        <v>1</v>
      </c>
    </row>
    <row r="70" spans="1:9" ht="50.25" customHeight="1" x14ac:dyDescent="0.2">
      <c r="A70" s="455">
        <v>62</v>
      </c>
      <c r="B70" s="462" t="s">
        <v>9310</v>
      </c>
      <c r="C70" s="460" t="s">
        <v>9311</v>
      </c>
      <c r="D70" s="464"/>
      <c r="E70" s="44" t="s">
        <v>9312</v>
      </c>
      <c r="F70" s="464" t="s">
        <v>4161</v>
      </c>
      <c r="G70" s="464" t="s">
        <v>1610</v>
      </c>
      <c r="H70" s="466"/>
      <c r="I70" s="47">
        <v>1</v>
      </c>
    </row>
    <row r="71" spans="1:9" ht="50.25" customHeight="1" x14ac:dyDescent="0.2">
      <c r="A71" s="455">
        <v>63</v>
      </c>
      <c r="B71" s="462" t="s">
        <v>9313</v>
      </c>
      <c r="C71" s="460" t="s">
        <v>9314</v>
      </c>
      <c r="D71" s="464"/>
      <c r="E71" s="463" t="s">
        <v>9300</v>
      </c>
      <c r="F71" s="464" t="s">
        <v>4175</v>
      </c>
      <c r="G71" s="464" t="s">
        <v>1610</v>
      </c>
      <c r="H71" s="466"/>
      <c r="I71" s="47">
        <v>1</v>
      </c>
    </row>
    <row r="72" spans="1:9" ht="50.25" customHeight="1" x14ac:dyDescent="0.2">
      <c r="A72" s="455">
        <v>64</v>
      </c>
      <c r="B72" s="462" t="s">
        <v>9315</v>
      </c>
      <c r="C72" s="460" t="s">
        <v>9316</v>
      </c>
      <c r="D72" s="464">
        <v>2007</v>
      </c>
      <c r="E72" s="463"/>
      <c r="F72" s="464" t="s">
        <v>3688</v>
      </c>
      <c r="G72" s="464" t="s">
        <v>1610</v>
      </c>
      <c r="H72" s="466"/>
      <c r="I72" s="47">
        <v>1</v>
      </c>
    </row>
    <row r="73" spans="1:9" ht="50.25" customHeight="1" x14ac:dyDescent="0.2">
      <c r="A73" s="455">
        <v>65</v>
      </c>
      <c r="B73" s="462" t="s">
        <v>9317</v>
      </c>
      <c r="C73" s="460" t="s">
        <v>9318</v>
      </c>
      <c r="D73" s="464">
        <v>2006</v>
      </c>
      <c r="E73" s="463"/>
      <c r="F73" s="464" t="s">
        <v>740</v>
      </c>
      <c r="G73" s="464" t="s">
        <v>1610</v>
      </c>
      <c r="H73" s="466"/>
      <c r="I73" s="47">
        <v>1</v>
      </c>
    </row>
    <row r="74" spans="1:9" ht="50.25" customHeight="1" x14ac:dyDescent="0.2">
      <c r="A74" s="455">
        <v>66</v>
      </c>
      <c r="B74" s="462" t="s">
        <v>9319</v>
      </c>
      <c r="C74" s="460" t="s">
        <v>9320</v>
      </c>
      <c r="D74" s="464">
        <v>2006</v>
      </c>
      <c r="E74" s="463"/>
      <c r="F74" s="464" t="s">
        <v>740</v>
      </c>
      <c r="G74" s="464" t="s">
        <v>1610</v>
      </c>
      <c r="H74" s="466"/>
      <c r="I74" s="47">
        <v>1</v>
      </c>
    </row>
    <row r="75" spans="1:9" ht="50.25" customHeight="1" x14ac:dyDescent="0.2">
      <c r="A75" s="455">
        <v>67</v>
      </c>
      <c r="B75" s="462" t="s">
        <v>9321</v>
      </c>
      <c r="C75" s="460" t="s">
        <v>9322</v>
      </c>
      <c r="D75" s="50"/>
      <c r="E75" s="463" t="s">
        <v>9323</v>
      </c>
      <c r="F75" s="464" t="s">
        <v>2937</v>
      </c>
      <c r="G75" s="464" t="s">
        <v>1610</v>
      </c>
      <c r="H75" s="466"/>
      <c r="I75" s="47">
        <v>1</v>
      </c>
    </row>
    <row r="76" spans="1:9" ht="50.25" customHeight="1" x14ac:dyDescent="0.2">
      <c r="A76" s="455">
        <v>68</v>
      </c>
      <c r="B76" s="462" t="s">
        <v>9324</v>
      </c>
      <c r="C76" s="460" t="s">
        <v>9325</v>
      </c>
      <c r="D76" s="464">
        <v>2007</v>
      </c>
      <c r="E76" s="463"/>
      <c r="F76" s="464" t="s">
        <v>2336</v>
      </c>
      <c r="G76" s="464" t="s">
        <v>1610</v>
      </c>
      <c r="H76" s="466"/>
      <c r="I76" s="47">
        <v>1</v>
      </c>
    </row>
    <row r="77" spans="1:9" ht="50.25" customHeight="1" x14ac:dyDescent="0.2">
      <c r="A77" s="455">
        <v>69</v>
      </c>
      <c r="B77" s="462" t="s">
        <v>9326</v>
      </c>
      <c r="C77" s="460" t="s">
        <v>9327</v>
      </c>
      <c r="D77" s="460" t="s">
        <v>1118</v>
      </c>
      <c r="E77" s="463" t="s">
        <v>9328</v>
      </c>
      <c r="F77" s="464" t="s">
        <v>3559</v>
      </c>
      <c r="G77" s="464" t="s">
        <v>1610</v>
      </c>
      <c r="H77" s="466"/>
      <c r="I77" s="47">
        <v>1</v>
      </c>
    </row>
    <row r="78" spans="1:9" ht="50.25" customHeight="1" x14ac:dyDescent="0.2">
      <c r="A78" s="455">
        <v>70</v>
      </c>
      <c r="B78" s="462" t="s">
        <v>9329</v>
      </c>
      <c r="C78" s="460" t="s">
        <v>9330</v>
      </c>
      <c r="D78" s="460" t="s">
        <v>1118</v>
      </c>
      <c r="E78" s="463" t="s">
        <v>9331</v>
      </c>
      <c r="F78" s="464" t="s">
        <v>3559</v>
      </c>
      <c r="G78" s="464" t="s">
        <v>1610</v>
      </c>
      <c r="H78" s="466"/>
      <c r="I78" s="47">
        <v>1</v>
      </c>
    </row>
    <row r="79" spans="1:9" ht="50.25" customHeight="1" x14ac:dyDescent="0.2">
      <c r="A79" s="455">
        <v>71</v>
      </c>
      <c r="B79" s="462" t="s">
        <v>9332</v>
      </c>
      <c r="C79" s="460" t="s">
        <v>9333</v>
      </c>
      <c r="D79" s="460" t="s">
        <v>1118</v>
      </c>
      <c r="E79" s="463" t="s">
        <v>9334</v>
      </c>
      <c r="F79" s="464" t="s">
        <v>3559</v>
      </c>
      <c r="G79" s="464" t="s">
        <v>1610</v>
      </c>
      <c r="H79" s="466"/>
      <c r="I79" s="47">
        <v>1</v>
      </c>
    </row>
    <row r="80" spans="1:9" ht="50.25" customHeight="1" x14ac:dyDescent="0.2">
      <c r="A80" s="455">
        <v>72</v>
      </c>
      <c r="B80" s="462" t="s">
        <v>9335</v>
      </c>
      <c r="C80" s="460" t="s">
        <v>9336</v>
      </c>
      <c r="D80" s="50" t="s">
        <v>9337</v>
      </c>
      <c r="E80" s="600"/>
      <c r="F80" s="464" t="s">
        <v>740</v>
      </c>
      <c r="G80" s="464" t="s">
        <v>1610</v>
      </c>
      <c r="H80" s="466"/>
      <c r="I80" s="47">
        <v>1</v>
      </c>
    </row>
    <row r="81" spans="1:9" ht="50.25" customHeight="1" x14ac:dyDescent="0.2">
      <c r="A81" s="455">
        <v>73</v>
      </c>
      <c r="B81" s="462" t="s">
        <v>9338</v>
      </c>
      <c r="C81" s="460" t="s">
        <v>9339</v>
      </c>
      <c r="D81" s="464">
        <v>2008</v>
      </c>
      <c r="E81" s="463" t="s">
        <v>9340</v>
      </c>
      <c r="F81" s="482" t="s">
        <v>1361</v>
      </c>
      <c r="G81" s="464" t="s">
        <v>1610</v>
      </c>
      <c r="H81" s="466"/>
      <c r="I81" s="47">
        <v>1</v>
      </c>
    </row>
    <row r="82" spans="1:9" ht="50.25" customHeight="1" x14ac:dyDescent="0.2">
      <c r="A82" s="455">
        <v>74</v>
      </c>
      <c r="B82" s="462" t="s">
        <v>9341</v>
      </c>
      <c r="C82" s="460" t="s">
        <v>9342</v>
      </c>
      <c r="D82" s="464" t="s">
        <v>9343</v>
      </c>
      <c r="E82" s="463" t="s">
        <v>9344</v>
      </c>
      <c r="F82" s="464" t="s">
        <v>659</v>
      </c>
      <c r="G82" s="464" t="s">
        <v>1610</v>
      </c>
      <c r="H82" s="466"/>
      <c r="I82" s="47">
        <v>1</v>
      </c>
    </row>
    <row r="83" spans="1:9" ht="50.25" customHeight="1" x14ac:dyDescent="0.2">
      <c r="A83" s="455">
        <v>75</v>
      </c>
      <c r="B83" s="462" t="s">
        <v>9345</v>
      </c>
      <c r="C83" s="460" t="s">
        <v>9346</v>
      </c>
      <c r="D83" s="464" t="s">
        <v>9347</v>
      </c>
      <c r="E83" s="463" t="s">
        <v>9348</v>
      </c>
      <c r="F83" s="464" t="s">
        <v>659</v>
      </c>
      <c r="G83" s="464" t="s">
        <v>1610</v>
      </c>
      <c r="H83" s="466"/>
      <c r="I83" s="47">
        <v>1</v>
      </c>
    </row>
    <row r="84" spans="1:9" ht="50.25" customHeight="1" x14ac:dyDescent="0.2">
      <c r="A84" s="455">
        <v>76</v>
      </c>
      <c r="B84" s="462" t="s">
        <v>9349</v>
      </c>
      <c r="C84" s="460" t="s">
        <v>9350</v>
      </c>
      <c r="D84" s="464"/>
      <c r="E84" s="463" t="s">
        <v>9351</v>
      </c>
      <c r="F84" s="464" t="s">
        <v>3688</v>
      </c>
      <c r="G84" s="464" t="s">
        <v>1610</v>
      </c>
      <c r="H84" s="466"/>
      <c r="I84" s="47">
        <v>1</v>
      </c>
    </row>
    <row r="85" spans="1:9" ht="50.25" customHeight="1" x14ac:dyDescent="0.2">
      <c r="A85" s="455">
        <v>77</v>
      </c>
      <c r="B85" s="462" t="s">
        <v>9352</v>
      </c>
      <c r="C85" s="460" t="s">
        <v>5604</v>
      </c>
      <c r="D85" s="464"/>
      <c r="E85" s="463" t="s">
        <v>9353</v>
      </c>
      <c r="F85" s="464" t="s">
        <v>962</v>
      </c>
      <c r="G85" s="464" t="s">
        <v>797</v>
      </c>
      <c r="H85" s="455"/>
      <c r="I85" s="47">
        <v>1</v>
      </c>
    </row>
    <row r="86" spans="1:9" ht="50.25" customHeight="1" x14ac:dyDescent="0.2">
      <c r="A86" s="455">
        <v>78</v>
      </c>
      <c r="B86" s="462" t="s">
        <v>9354</v>
      </c>
      <c r="C86" s="460" t="s">
        <v>9355</v>
      </c>
      <c r="D86" s="464"/>
      <c r="E86" s="463" t="s">
        <v>9356</v>
      </c>
      <c r="F86" s="464" t="s">
        <v>962</v>
      </c>
      <c r="G86" s="464" t="s">
        <v>797</v>
      </c>
      <c r="H86" s="455"/>
      <c r="I86" s="47">
        <v>1</v>
      </c>
    </row>
    <row r="87" spans="1:9" ht="50.25" customHeight="1" x14ac:dyDescent="0.2">
      <c r="A87" s="455">
        <v>79</v>
      </c>
      <c r="B87" s="462" t="s">
        <v>9357</v>
      </c>
      <c r="C87" s="460" t="s">
        <v>9358</v>
      </c>
      <c r="D87" s="46">
        <v>39594</v>
      </c>
      <c r="E87" s="463" t="s">
        <v>9359</v>
      </c>
      <c r="F87" s="464" t="s">
        <v>2336</v>
      </c>
      <c r="G87" s="464" t="s">
        <v>1610</v>
      </c>
      <c r="H87" s="98"/>
      <c r="I87" s="47">
        <v>1</v>
      </c>
    </row>
    <row r="88" spans="1:9" ht="50.25" customHeight="1" x14ac:dyDescent="0.2">
      <c r="A88" s="455">
        <v>80</v>
      </c>
      <c r="B88" s="462" t="s">
        <v>9360</v>
      </c>
      <c r="C88" s="460" t="s">
        <v>9361</v>
      </c>
      <c r="D88" s="46">
        <v>39594</v>
      </c>
      <c r="E88" s="463" t="s">
        <v>9362</v>
      </c>
      <c r="F88" s="464" t="s">
        <v>2336</v>
      </c>
      <c r="G88" s="464" t="s">
        <v>1610</v>
      </c>
      <c r="H88" s="466"/>
      <c r="I88" s="47">
        <v>1</v>
      </c>
    </row>
    <row r="89" spans="1:9" ht="50.25" customHeight="1" x14ac:dyDescent="0.2">
      <c r="A89" s="455">
        <v>81</v>
      </c>
      <c r="B89" s="462" t="s">
        <v>9363</v>
      </c>
      <c r="C89" s="460" t="s">
        <v>9364</v>
      </c>
      <c r="D89" s="46">
        <v>39569</v>
      </c>
      <c r="E89" s="463" t="s">
        <v>9365</v>
      </c>
      <c r="F89" s="464" t="s">
        <v>2336</v>
      </c>
      <c r="G89" s="464" t="s">
        <v>1610</v>
      </c>
      <c r="H89" s="466"/>
      <c r="I89" s="47">
        <v>1</v>
      </c>
    </row>
    <row r="90" spans="1:9" ht="50.25" customHeight="1" x14ac:dyDescent="0.2">
      <c r="A90" s="455">
        <v>82</v>
      </c>
      <c r="B90" s="462" t="s">
        <v>9366</v>
      </c>
      <c r="C90" s="460" t="s">
        <v>9367</v>
      </c>
      <c r="D90" s="46">
        <v>37773</v>
      </c>
      <c r="E90" s="463" t="s">
        <v>9368</v>
      </c>
      <c r="F90" s="464" t="s">
        <v>2336</v>
      </c>
      <c r="G90" s="464" t="s">
        <v>1610</v>
      </c>
      <c r="H90" s="466"/>
      <c r="I90" s="47">
        <v>1</v>
      </c>
    </row>
    <row r="91" spans="1:9" ht="50.25" customHeight="1" x14ac:dyDescent="0.2">
      <c r="A91" s="455">
        <v>83</v>
      </c>
      <c r="B91" s="462" t="s">
        <v>9369</v>
      </c>
      <c r="C91" s="460" t="s">
        <v>9370</v>
      </c>
      <c r="D91" s="46">
        <v>37773</v>
      </c>
      <c r="E91" s="463" t="s">
        <v>9371</v>
      </c>
      <c r="F91" s="464" t="s">
        <v>2336</v>
      </c>
      <c r="G91" s="464" t="s">
        <v>1610</v>
      </c>
      <c r="H91" s="466"/>
      <c r="I91" s="47">
        <v>1</v>
      </c>
    </row>
    <row r="92" spans="1:9" ht="50.25" customHeight="1" x14ac:dyDescent="0.2">
      <c r="A92" s="455">
        <v>84</v>
      </c>
      <c r="B92" s="462" t="s">
        <v>9372</v>
      </c>
      <c r="C92" s="460" t="s">
        <v>9373</v>
      </c>
      <c r="D92" s="464"/>
      <c r="E92" s="463"/>
      <c r="F92" s="464" t="s">
        <v>740</v>
      </c>
      <c r="G92" s="464" t="s">
        <v>1610</v>
      </c>
      <c r="H92" s="466"/>
      <c r="I92" s="47">
        <v>1</v>
      </c>
    </row>
    <row r="93" spans="1:9" ht="50.25" customHeight="1" x14ac:dyDescent="0.2">
      <c r="A93" s="455">
        <v>85</v>
      </c>
      <c r="B93" s="462" t="s">
        <v>9374</v>
      </c>
      <c r="C93" s="460" t="s">
        <v>9375</v>
      </c>
      <c r="D93" s="50" t="s">
        <v>9376</v>
      </c>
      <c r="E93" s="463"/>
      <c r="F93" s="464" t="s">
        <v>3688</v>
      </c>
      <c r="G93" s="464" t="s">
        <v>1610</v>
      </c>
      <c r="H93" s="466"/>
      <c r="I93" s="47">
        <v>1</v>
      </c>
    </row>
    <row r="94" spans="1:9" ht="50.25" customHeight="1" x14ac:dyDescent="0.2">
      <c r="A94" s="455">
        <v>86</v>
      </c>
      <c r="B94" s="462" t="s">
        <v>9377</v>
      </c>
      <c r="C94" s="460" t="s">
        <v>9330</v>
      </c>
      <c r="D94" s="464"/>
      <c r="E94" s="463"/>
      <c r="F94" s="464" t="s">
        <v>740</v>
      </c>
      <c r="G94" s="464" t="s">
        <v>1610</v>
      </c>
      <c r="H94" s="466"/>
      <c r="I94" s="47">
        <v>1</v>
      </c>
    </row>
    <row r="95" spans="1:9" ht="50.25" customHeight="1" x14ac:dyDescent="0.2">
      <c r="A95" s="455">
        <v>87</v>
      </c>
      <c r="B95" s="462" t="s">
        <v>9378</v>
      </c>
      <c r="C95" s="460" t="s">
        <v>9137</v>
      </c>
      <c r="D95" s="50" t="s">
        <v>9376</v>
      </c>
      <c r="E95" s="534" t="s">
        <v>9379</v>
      </c>
      <c r="F95" s="464" t="s">
        <v>3688</v>
      </c>
      <c r="G95" s="464" t="s">
        <v>1610</v>
      </c>
      <c r="H95" s="466"/>
      <c r="I95" s="47">
        <v>1</v>
      </c>
    </row>
    <row r="96" spans="1:9" ht="50.25" customHeight="1" x14ac:dyDescent="0.2">
      <c r="A96" s="455">
        <v>88</v>
      </c>
      <c r="B96" s="462" t="s">
        <v>9380</v>
      </c>
      <c r="C96" s="460" t="s">
        <v>9137</v>
      </c>
      <c r="D96" s="50" t="s">
        <v>9376</v>
      </c>
      <c r="E96" s="534" t="s">
        <v>9381</v>
      </c>
      <c r="F96" s="464" t="s">
        <v>3688</v>
      </c>
      <c r="G96" s="464" t="s">
        <v>1610</v>
      </c>
      <c r="H96" s="466"/>
      <c r="I96" s="47">
        <v>1</v>
      </c>
    </row>
    <row r="97" spans="1:9" ht="50.25" customHeight="1" x14ac:dyDescent="0.2">
      <c r="A97" s="455">
        <v>89</v>
      </c>
      <c r="B97" s="462" t="s">
        <v>9382</v>
      </c>
      <c r="C97" s="460" t="s">
        <v>9383</v>
      </c>
      <c r="D97" s="50" t="s">
        <v>9384</v>
      </c>
      <c r="E97" s="463" t="s">
        <v>9385</v>
      </c>
      <c r="F97" s="464" t="s">
        <v>2321</v>
      </c>
      <c r="G97" s="464" t="s">
        <v>1610</v>
      </c>
      <c r="H97" s="466"/>
      <c r="I97" s="47">
        <v>1</v>
      </c>
    </row>
    <row r="98" spans="1:9" ht="50.25" customHeight="1" x14ac:dyDescent="0.2">
      <c r="A98" s="455">
        <v>90</v>
      </c>
      <c r="B98" s="462" t="s">
        <v>9386</v>
      </c>
      <c r="C98" s="460" t="s">
        <v>9387</v>
      </c>
      <c r="D98" s="50" t="s">
        <v>9384</v>
      </c>
      <c r="E98" s="463" t="s">
        <v>9388</v>
      </c>
      <c r="F98" s="464" t="s">
        <v>2321</v>
      </c>
      <c r="G98" s="464" t="s">
        <v>1610</v>
      </c>
      <c r="H98" s="466"/>
      <c r="I98" s="47">
        <v>1</v>
      </c>
    </row>
    <row r="99" spans="1:9" ht="50.25" customHeight="1" x14ac:dyDescent="0.2">
      <c r="A99" s="455">
        <v>91</v>
      </c>
      <c r="B99" s="462" t="s">
        <v>9389</v>
      </c>
      <c r="C99" s="460" t="s">
        <v>9390</v>
      </c>
      <c r="D99" s="50" t="s">
        <v>9384</v>
      </c>
      <c r="E99" s="463" t="s">
        <v>9391</v>
      </c>
      <c r="F99" s="464" t="s">
        <v>2321</v>
      </c>
      <c r="G99" s="464" t="s">
        <v>1610</v>
      </c>
      <c r="H99" s="466"/>
      <c r="I99" s="47">
        <v>1</v>
      </c>
    </row>
    <row r="100" spans="1:9" ht="50.25" customHeight="1" x14ac:dyDescent="0.2">
      <c r="A100" s="455">
        <v>92</v>
      </c>
      <c r="B100" s="462" t="s">
        <v>9392</v>
      </c>
      <c r="C100" s="460" t="s">
        <v>9393</v>
      </c>
      <c r="D100" s="50" t="s">
        <v>9384</v>
      </c>
      <c r="E100" s="460" t="s">
        <v>9394</v>
      </c>
      <c r="F100" s="464" t="s">
        <v>2321</v>
      </c>
      <c r="G100" s="464" t="s">
        <v>1610</v>
      </c>
      <c r="H100" s="466"/>
      <c r="I100" s="47">
        <v>15</v>
      </c>
    </row>
    <row r="101" spans="1:9" ht="50.25" customHeight="1" x14ac:dyDescent="0.2">
      <c r="A101" s="455">
        <v>93</v>
      </c>
      <c r="B101" s="462" t="s">
        <v>9395</v>
      </c>
      <c r="C101" s="460" t="s">
        <v>9396</v>
      </c>
      <c r="D101" s="50" t="s">
        <v>9384</v>
      </c>
      <c r="E101" s="463" t="s">
        <v>9397</v>
      </c>
      <c r="F101" s="464" t="s">
        <v>2321</v>
      </c>
      <c r="G101" s="464" t="s">
        <v>1610</v>
      </c>
      <c r="H101" s="466"/>
      <c r="I101" s="47">
        <v>1</v>
      </c>
    </row>
    <row r="102" spans="1:9" ht="50.25" customHeight="1" x14ac:dyDescent="0.2">
      <c r="A102" s="455">
        <v>94</v>
      </c>
      <c r="B102" s="462" t="s">
        <v>9398</v>
      </c>
      <c r="C102" s="460" t="s">
        <v>9399</v>
      </c>
      <c r="D102" s="50" t="s">
        <v>9384</v>
      </c>
      <c r="E102" s="463" t="s">
        <v>9400</v>
      </c>
      <c r="F102" s="464" t="s">
        <v>2321</v>
      </c>
      <c r="G102" s="464" t="s">
        <v>1610</v>
      </c>
      <c r="H102" s="466"/>
      <c r="I102" s="47">
        <v>1</v>
      </c>
    </row>
    <row r="103" spans="1:9" ht="50.25" customHeight="1" x14ac:dyDescent="0.2">
      <c r="A103" s="455">
        <v>95</v>
      </c>
      <c r="B103" s="462" t="s">
        <v>9401</v>
      </c>
      <c r="C103" s="460" t="s">
        <v>9402</v>
      </c>
      <c r="D103" s="50" t="s">
        <v>9384</v>
      </c>
      <c r="E103" s="463" t="s">
        <v>9403</v>
      </c>
      <c r="F103" s="464" t="s">
        <v>2321</v>
      </c>
      <c r="G103" s="464" t="s">
        <v>1610</v>
      </c>
      <c r="H103" s="466"/>
      <c r="I103" s="47">
        <v>1</v>
      </c>
    </row>
    <row r="104" spans="1:9" ht="50.25" customHeight="1" x14ac:dyDescent="0.2">
      <c r="A104" s="455">
        <v>96</v>
      </c>
      <c r="B104" s="462" t="s">
        <v>9404</v>
      </c>
      <c r="C104" s="460" t="s">
        <v>9405</v>
      </c>
      <c r="D104" s="50" t="s">
        <v>9384</v>
      </c>
      <c r="E104" s="463" t="s">
        <v>9406</v>
      </c>
      <c r="F104" s="464" t="s">
        <v>2321</v>
      </c>
      <c r="G104" s="464" t="s">
        <v>1610</v>
      </c>
      <c r="H104" s="466"/>
      <c r="I104" s="47">
        <v>1</v>
      </c>
    </row>
    <row r="105" spans="1:9" ht="50.25" customHeight="1" x14ac:dyDescent="0.2">
      <c r="A105" s="455">
        <v>97</v>
      </c>
      <c r="B105" s="462" t="s">
        <v>9407</v>
      </c>
      <c r="C105" s="460" t="s">
        <v>9408</v>
      </c>
      <c r="D105" s="50" t="s">
        <v>9384</v>
      </c>
      <c r="E105" s="463" t="s">
        <v>9409</v>
      </c>
      <c r="F105" s="464" t="s">
        <v>2321</v>
      </c>
      <c r="G105" s="464" t="s">
        <v>1610</v>
      </c>
      <c r="H105" s="466"/>
      <c r="I105" s="47">
        <v>1</v>
      </c>
    </row>
    <row r="106" spans="1:9" ht="71.25" customHeight="1" x14ac:dyDescent="0.2">
      <c r="A106" s="455">
        <v>98</v>
      </c>
      <c r="B106" s="462" t="s">
        <v>9410</v>
      </c>
      <c r="C106" s="460" t="s">
        <v>9411</v>
      </c>
      <c r="D106" s="50" t="s">
        <v>9384</v>
      </c>
      <c r="E106" s="463" t="s">
        <v>9412</v>
      </c>
      <c r="F106" s="464" t="s">
        <v>2321</v>
      </c>
      <c r="G106" s="464" t="s">
        <v>1610</v>
      </c>
      <c r="H106" s="466"/>
      <c r="I106" s="47">
        <v>1</v>
      </c>
    </row>
    <row r="107" spans="1:9" ht="71.25" customHeight="1" x14ac:dyDescent="0.2">
      <c r="A107" s="455">
        <v>99</v>
      </c>
      <c r="B107" s="462" t="s">
        <v>9413</v>
      </c>
      <c r="C107" s="460" t="s">
        <v>9414</v>
      </c>
      <c r="D107" s="50" t="s">
        <v>9384</v>
      </c>
      <c r="E107" s="463" t="s">
        <v>9415</v>
      </c>
      <c r="F107" s="464" t="s">
        <v>2321</v>
      </c>
      <c r="G107" s="464" t="s">
        <v>1610</v>
      </c>
      <c r="H107" s="466"/>
      <c r="I107" s="47">
        <v>1</v>
      </c>
    </row>
    <row r="108" spans="1:9" ht="71.25" customHeight="1" x14ac:dyDescent="0.2">
      <c r="A108" s="455">
        <v>100</v>
      </c>
      <c r="B108" s="462" t="s">
        <v>9416</v>
      </c>
      <c r="C108" s="460" t="s">
        <v>9417</v>
      </c>
      <c r="D108" s="50" t="s">
        <v>9418</v>
      </c>
      <c r="E108" s="463" t="s">
        <v>9419</v>
      </c>
      <c r="F108" s="464" t="s">
        <v>2321</v>
      </c>
      <c r="G108" s="464" t="s">
        <v>1610</v>
      </c>
      <c r="H108" s="466"/>
      <c r="I108" s="47">
        <v>1</v>
      </c>
    </row>
    <row r="109" spans="1:9" ht="71.25" customHeight="1" x14ac:dyDescent="0.2">
      <c r="A109" s="455">
        <v>101</v>
      </c>
      <c r="B109" s="462" t="s">
        <v>9420</v>
      </c>
      <c r="C109" s="460" t="s">
        <v>9421</v>
      </c>
      <c r="D109" s="46">
        <v>39385</v>
      </c>
      <c r="E109" s="44" t="s">
        <v>9422</v>
      </c>
      <c r="F109" s="464" t="s">
        <v>2346</v>
      </c>
      <c r="G109" s="464" t="s">
        <v>1610</v>
      </c>
      <c r="H109" s="466"/>
      <c r="I109" s="47">
        <v>1</v>
      </c>
    </row>
    <row r="110" spans="1:9" ht="71.25" customHeight="1" x14ac:dyDescent="0.2">
      <c r="A110" s="455">
        <v>102</v>
      </c>
      <c r="B110" s="462" t="s">
        <v>9423</v>
      </c>
      <c r="C110" s="460" t="s">
        <v>9424</v>
      </c>
      <c r="D110" s="46">
        <v>39385</v>
      </c>
      <c r="E110" s="44" t="s">
        <v>9425</v>
      </c>
      <c r="F110" s="464" t="s">
        <v>2346</v>
      </c>
      <c r="G110" s="464" t="s">
        <v>1610</v>
      </c>
      <c r="H110" s="466"/>
      <c r="I110" s="47">
        <v>1</v>
      </c>
    </row>
    <row r="111" spans="1:9" ht="71.25" customHeight="1" x14ac:dyDescent="0.2">
      <c r="A111" s="455">
        <v>103</v>
      </c>
      <c r="B111" s="462" t="s">
        <v>9426</v>
      </c>
      <c r="C111" s="460" t="s">
        <v>9427</v>
      </c>
      <c r="D111" s="46">
        <v>39385</v>
      </c>
      <c r="E111" s="463" t="s">
        <v>9428</v>
      </c>
      <c r="F111" s="464" t="s">
        <v>2346</v>
      </c>
      <c r="G111" s="464" t="s">
        <v>1610</v>
      </c>
      <c r="H111" s="466"/>
      <c r="I111" s="47">
        <v>15</v>
      </c>
    </row>
    <row r="112" spans="1:9" ht="71.25" customHeight="1" x14ac:dyDescent="0.2">
      <c r="A112" s="455">
        <v>104</v>
      </c>
      <c r="B112" s="462" t="s">
        <v>9429</v>
      </c>
      <c r="C112" s="460" t="s">
        <v>9430</v>
      </c>
      <c r="D112" s="46">
        <v>39385</v>
      </c>
      <c r="E112" s="44" t="s">
        <v>9403</v>
      </c>
      <c r="F112" s="464" t="s">
        <v>2346</v>
      </c>
      <c r="G112" s="464" t="s">
        <v>1610</v>
      </c>
      <c r="H112" s="466"/>
      <c r="I112" s="47">
        <v>1</v>
      </c>
    </row>
    <row r="113" spans="1:9" ht="71.25" customHeight="1" x14ac:dyDescent="0.2">
      <c r="A113" s="455">
        <v>105</v>
      </c>
      <c r="B113" s="462" t="s">
        <v>9431</v>
      </c>
      <c r="C113" s="460" t="s">
        <v>3897</v>
      </c>
      <c r="D113" s="46">
        <v>40057</v>
      </c>
      <c r="E113" s="44" t="s">
        <v>9432</v>
      </c>
      <c r="F113" s="464" t="s">
        <v>2346</v>
      </c>
      <c r="G113" s="464" t="s">
        <v>1610</v>
      </c>
      <c r="H113" s="466"/>
      <c r="I113" s="47">
        <v>1</v>
      </c>
    </row>
    <row r="114" spans="1:9" ht="71.25" customHeight="1" x14ac:dyDescent="0.2">
      <c r="A114" s="455">
        <v>106</v>
      </c>
      <c r="B114" s="462" t="s">
        <v>9433</v>
      </c>
      <c r="C114" s="460" t="s">
        <v>9434</v>
      </c>
      <c r="D114" s="50" t="s">
        <v>9435</v>
      </c>
      <c r="E114" s="463" t="s">
        <v>9436</v>
      </c>
      <c r="F114" s="464" t="s">
        <v>3559</v>
      </c>
      <c r="G114" s="464" t="s">
        <v>1610</v>
      </c>
      <c r="H114" s="466"/>
      <c r="I114" s="47">
        <v>1</v>
      </c>
    </row>
    <row r="115" spans="1:9" ht="71.25" customHeight="1" x14ac:dyDescent="0.2">
      <c r="A115" s="455">
        <v>107</v>
      </c>
      <c r="B115" s="462" t="s">
        <v>9437</v>
      </c>
      <c r="C115" s="460" t="s">
        <v>9438</v>
      </c>
      <c r="D115" s="50" t="s">
        <v>9439</v>
      </c>
      <c r="E115" s="463" t="s">
        <v>9440</v>
      </c>
      <c r="F115" s="464" t="s">
        <v>2321</v>
      </c>
      <c r="G115" s="464" t="s">
        <v>1610</v>
      </c>
      <c r="H115" s="466"/>
      <c r="I115" s="47">
        <v>1</v>
      </c>
    </row>
    <row r="116" spans="1:9" ht="96" customHeight="1" x14ac:dyDescent="0.2">
      <c r="A116" s="455">
        <v>108</v>
      </c>
      <c r="B116" s="462" t="s">
        <v>9441</v>
      </c>
      <c r="C116" s="460" t="s">
        <v>9442</v>
      </c>
      <c r="D116" s="46">
        <v>40057</v>
      </c>
      <c r="E116" s="519" t="s">
        <v>9443</v>
      </c>
      <c r="F116" s="464" t="s">
        <v>2346</v>
      </c>
      <c r="G116" s="464" t="s">
        <v>1610</v>
      </c>
      <c r="H116" s="466"/>
      <c r="I116" s="47">
        <v>1</v>
      </c>
    </row>
    <row r="117" spans="1:9" ht="98.25" customHeight="1" x14ac:dyDescent="0.2">
      <c r="A117" s="455">
        <v>109</v>
      </c>
      <c r="B117" s="462" t="s">
        <v>9444</v>
      </c>
      <c r="C117" s="460" t="s">
        <v>9445</v>
      </c>
      <c r="D117" s="46">
        <v>39813</v>
      </c>
      <c r="E117" s="463" t="s">
        <v>9446</v>
      </c>
      <c r="F117" s="464" t="s">
        <v>2352</v>
      </c>
      <c r="G117" s="464" t="s">
        <v>1610</v>
      </c>
      <c r="H117" s="466"/>
      <c r="I117" s="47">
        <v>1</v>
      </c>
    </row>
    <row r="118" spans="1:9" ht="98.25" customHeight="1" x14ac:dyDescent="0.2">
      <c r="A118" s="455">
        <v>110</v>
      </c>
      <c r="B118" s="462" t="s">
        <v>9447</v>
      </c>
      <c r="C118" s="460" t="s">
        <v>6473</v>
      </c>
      <c r="D118" s="50" t="s">
        <v>9448</v>
      </c>
      <c r="E118" s="463" t="s">
        <v>5067</v>
      </c>
      <c r="F118" s="464" t="s">
        <v>2321</v>
      </c>
      <c r="G118" s="464" t="s">
        <v>1610</v>
      </c>
      <c r="H118" s="466"/>
      <c r="I118" s="47">
        <v>1</v>
      </c>
    </row>
    <row r="119" spans="1:9" ht="86.25" customHeight="1" x14ac:dyDescent="0.2">
      <c r="A119" s="455">
        <v>111</v>
      </c>
      <c r="B119" s="462" t="s">
        <v>9449</v>
      </c>
      <c r="C119" s="460" t="s">
        <v>9450</v>
      </c>
      <c r="D119" s="46">
        <v>39813</v>
      </c>
      <c r="E119" s="256" t="s">
        <v>9451</v>
      </c>
      <c r="F119" s="464" t="s">
        <v>2346</v>
      </c>
      <c r="G119" s="464" t="s">
        <v>1610</v>
      </c>
      <c r="H119" s="466"/>
      <c r="I119" s="47">
        <v>1</v>
      </c>
    </row>
    <row r="120" spans="1:9" ht="71.25" customHeight="1" x14ac:dyDescent="0.2">
      <c r="A120" s="455">
        <v>112</v>
      </c>
      <c r="B120" s="462" t="s">
        <v>9452</v>
      </c>
      <c r="C120" s="460" t="s">
        <v>9453</v>
      </c>
      <c r="D120" s="46">
        <v>39813</v>
      </c>
      <c r="E120" s="460" t="s">
        <v>9454</v>
      </c>
      <c r="F120" s="464" t="s">
        <v>2321</v>
      </c>
      <c r="G120" s="464" t="s">
        <v>1610</v>
      </c>
      <c r="H120" s="466"/>
      <c r="I120" s="47">
        <v>25</v>
      </c>
    </row>
    <row r="121" spans="1:9" ht="99" customHeight="1" x14ac:dyDescent="0.2">
      <c r="A121" s="455">
        <v>113</v>
      </c>
      <c r="B121" s="462" t="s">
        <v>9455</v>
      </c>
      <c r="C121" s="460" t="s">
        <v>9456</v>
      </c>
      <c r="D121" s="46">
        <v>39813</v>
      </c>
      <c r="E121" s="463" t="s">
        <v>9457</v>
      </c>
      <c r="F121" s="464" t="s">
        <v>2346</v>
      </c>
      <c r="G121" s="464" t="s">
        <v>1610</v>
      </c>
      <c r="H121" s="466"/>
      <c r="I121" s="47">
        <v>1</v>
      </c>
    </row>
    <row r="122" spans="1:9" ht="99" customHeight="1" x14ac:dyDescent="0.2">
      <c r="A122" s="455">
        <v>114</v>
      </c>
      <c r="B122" s="462" t="s">
        <v>9458</v>
      </c>
      <c r="C122" s="460" t="s">
        <v>9459</v>
      </c>
      <c r="D122" s="50" t="s">
        <v>9460</v>
      </c>
      <c r="E122" s="460" t="s">
        <v>9461</v>
      </c>
      <c r="F122" s="464" t="s">
        <v>4175</v>
      </c>
      <c r="G122" s="464" t="s">
        <v>1610</v>
      </c>
      <c r="H122" s="466"/>
      <c r="I122" s="47">
        <v>1</v>
      </c>
    </row>
    <row r="123" spans="1:9" ht="99" customHeight="1" x14ac:dyDescent="0.2">
      <c r="A123" s="455">
        <v>115</v>
      </c>
      <c r="B123" s="462" t="s">
        <v>9462</v>
      </c>
      <c r="C123" s="460" t="s">
        <v>9463</v>
      </c>
      <c r="D123" s="50" t="s">
        <v>3872</v>
      </c>
      <c r="E123" s="463" t="s">
        <v>9464</v>
      </c>
      <c r="F123" s="464" t="s">
        <v>1361</v>
      </c>
      <c r="G123" s="464" t="s">
        <v>1610</v>
      </c>
      <c r="H123" s="466"/>
      <c r="I123" s="47">
        <v>2</v>
      </c>
    </row>
    <row r="124" spans="1:9" ht="99" customHeight="1" x14ac:dyDescent="0.2">
      <c r="A124" s="455">
        <v>116</v>
      </c>
      <c r="B124" s="462" t="s">
        <v>9465</v>
      </c>
      <c r="C124" s="460" t="s">
        <v>9466</v>
      </c>
      <c r="D124" s="46">
        <v>39813</v>
      </c>
      <c r="E124" s="460" t="s">
        <v>9467</v>
      </c>
      <c r="F124" s="464" t="s">
        <v>2346</v>
      </c>
      <c r="G124" s="464" t="s">
        <v>1610</v>
      </c>
      <c r="H124" s="466"/>
      <c r="I124" s="47">
        <v>1</v>
      </c>
    </row>
    <row r="125" spans="1:9" ht="58.5" customHeight="1" x14ac:dyDescent="0.2">
      <c r="A125" s="455">
        <v>117</v>
      </c>
      <c r="B125" s="462" t="s">
        <v>9468</v>
      </c>
      <c r="C125" s="460" t="s">
        <v>9469</v>
      </c>
      <c r="D125" s="46">
        <v>39813</v>
      </c>
      <c r="E125" s="463" t="s">
        <v>3793</v>
      </c>
      <c r="F125" s="464" t="s">
        <v>2346</v>
      </c>
      <c r="G125" s="464" t="s">
        <v>1610</v>
      </c>
      <c r="H125" s="466"/>
      <c r="I125" s="47">
        <v>1</v>
      </c>
    </row>
    <row r="126" spans="1:9" ht="58.5" customHeight="1" x14ac:dyDescent="0.2">
      <c r="A126" s="455">
        <v>118</v>
      </c>
      <c r="B126" s="462" t="s">
        <v>9470</v>
      </c>
      <c r="C126" s="460" t="s">
        <v>9471</v>
      </c>
      <c r="D126" s="46">
        <v>39813</v>
      </c>
      <c r="E126" s="463" t="s">
        <v>9472</v>
      </c>
      <c r="F126" s="464" t="s">
        <v>2346</v>
      </c>
      <c r="G126" s="464" t="s">
        <v>1610</v>
      </c>
      <c r="H126" s="466"/>
      <c r="I126" s="47">
        <v>1</v>
      </c>
    </row>
    <row r="127" spans="1:9" ht="58.5" customHeight="1" x14ac:dyDescent="0.2">
      <c r="A127" s="455">
        <v>119</v>
      </c>
      <c r="B127" s="462" t="s">
        <v>9473</v>
      </c>
      <c r="C127" s="460" t="s">
        <v>9474</v>
      </c>
      <c r="D127" s="601" t="s">
        <v>3932</v>
      </c>
      <c r="E127" s="463" t="s">
        <v>9475</v>
      </c>
      <c r="F127" s="464" t="s">
        <v>2321</v>
      </c>
      <c r="G127" s="464" t="s">
        <v>1610</v>
      </c>
      <c r="H127" s="466"/>
      <c r="I127" s="47">
        <v>1</v>
      </c>
    </row>
    <row r="128" spans="1:9" ht="58.5" customHeight="1" x14ac:dyDescent="0.2">
      <c r="A128" s="455">
        <v>120</v>
      </c>
      <c r="B128" s="462" t="s">
        <v>9476</v>
      </c>
      <c r="C128" s="460" t="s">
        <v>9477</v>
      </c>
      <c r="D128" s="601" t="s">
        <v>3932</v>
      </c>
      <c r="E128" s="463" t="s">
        <v>4192</v>
      </c>
      <c r="F128" s="464" t="s">
        <v>2321</v>
      </c>
      <c r="G128" s="464" t="s">
        <v>1610</v>
      </c>
      <c r="H128" s="466"/>
      <c r="I128" s="47">
        <v>2</v>
      </c>
    </row>
    <row r="129" spans="1:9" ht="58.5" customHeight="1" x14ac:dyDescent="0.2">
      <c r="A129" s="455">
        <v>121</v>
      </c>
      <c r="B129" s="462" t="s">
        <v>9478</v>
      </c>
      <c r="C129" s="460" t="s">
        <v>9474</v>
      </c>
      <c r="D129" s="46">
        <v>40057</v>
      </c>
      <c r="E129" s="463" t="s">
        <v>9479</v>
      </c>
      <c r="F129" s="464" t="s">
        <v>2346</v>
      </c>
      <c r="G129" s="464" t="s">
        <v>1610</v>
      </c>
      <c r="H129" s="466"/>
      <c r="I129" s="47">
        <v>1</v>
      </c>
    </row>
    <row r="130" spans="1:9" ht="58.5" customHeight="1" x14ac:dyDescent="0.2">
      <c r="A130" s="455">
        <v>122</v>
      </c>
      <c r="B130" s="462" t="s">
        <v>9480</v>
      </c>
      <c r="C130" s="460" t="s">
        <v>9481</v>
      </c>
      <c r="D130" s="46">
        <v>40057</v>
      </c>
      <c r="E130" s="460" t="s">
        <v>9482</v>
      </c>
      <c r="F130" s="464" t="s">
        <v>2346</v>
      </c>
      <c r="G130" s="464" t="s">
        <v>1610</v>
      </c>
      <c r="H130" s="466"/>
      <c r="I130" s="47">
        <v>2</v>
      </c>
    </row>
    <row r="131" spans="1:9" ht="58.5" customHeight="1" x14ac:dyDescent="0.2">
      <c r="A131" s="455">
        <v>123</v>
      </c>
      <c r="B131" s="462" t="s">
        <v>9483</v>
      </c>
      <c r="C131" s="460" t="s">
        <v>9484</v>
      </c>
      <c r="D131" s="46">
        <v>39813</v>
      </c>
      <c r="E131" s="463" t="s">
        <v>9485</v>
      </c>
      <c r="F131" s="464" t="s">
        <v>2352</v>
      </c>
      <c r="G131" s="464" t="s">
        <v>1610</v>
      </c>
      <c r="H131" s="466"/>
      <c r="I131" s="47">
        <v>1</v>
      </c>
    </row>
    <row r="132" spans="1:9" ht="58.5" customHeight="1" x14ac:dyDescent="0.2">
      <c r="A132" s="455">
        <v>124</v>
      </c>
      <c r="B132" s="462" t="s">
        <v>9486</v>
      </c>
      <c r="C132" s="460" t="s">
        <v>9487</v>
      </c>
      <c r="D132" s="46">
        <v>39813</v>
      </c>
      <c r="E132" s="463" t="s">
        <v>9488</v>
      </c>
      <c r="F132" s="464" t="s">
        <v>2352</v>
      </c>
      <c r="G132" s="464" t="s">
        <v>1610</v>
      </c>
      <c r="H132" s="466"/>
      <c r="I132" s="47">
        <v>1</v>
      </c>
    </row>
    <row r="133" spans="1:9" ht="58.5" customHeight="1" x14ac:dyDescent="0.2">
      <c r="A133" s="455">
        <v>125</v>
      </c>
      <c r="B133" s="462" t="s">
        <v>9489</v>
      </c>
      <c r="C133" s="460" t="s">
        <v>9490</v>
      </c>
      <c r="D133" s="46">
        <v>39813</v>
      </c>
      <c r="E133" s="463" t="s">
        <v>9491</v>
      </c>
      <c r="F133" s="464" t="s">
        <v>2352</v>
      </c>
      <c r="G133" s="464" t="s">
        <v>1610</v>
      </c>
      <c r="H133" s="466"/>
      <c r="I133" s="47">
        <v>1</v>
      </c>
    </row>
    <row r="134" spans="1:9" ht="58.5" customHeight="1" x14ac:dyDescent="0.2">
      <c r="A134" s="455">
        <v>126</v>
      </c>
      <c r="B134" s="462" t="s">
        <v>9492</v>
      </c>
      <c r="C134" s="460" t="s">
        <v>9493</v>
      </c>
      <c r="D134" s="46">
        <v>39813</v>
      </c>
      <c r="E134" s="463" t="s">
        <v>9494</v>
      </c>
      <c r="F134" s="464" t="s">
        <v>2352</v>
      </c>
      <c r="G134" s="464" t="s">
        <v>1610</v>
      </c>
      <c r="H134" s="466"/>
      <c r="I134" s="47">
        <v>1</v>
      </c>
    </row>
    <row r="135" spans="1:9" ht="58.5" customHeight="1" x14ac:dyDescent="0.2">
      <c r="A135" s="455">
        <v>127</v>
      </c>
      <c r="B135" s="462" t="s">
        <v>9495</v>
      </c>
      <c r="C135" s="460" t="s">
        <v>9496</v>
      </c>
      <c r="D135" s="46">
        <v>39813</v>
      </c>
      <c r="E135" s="463" t="s">
        <v>9497</v>
      </c>
      <c r="F135" s="464" t="s">
        <v>2352</v>
      </c>
      <c r="G135" s="464" t="s">
        <v>1610</v>
      </c>
      <c r="H135" s="466"/>
      <c r="I135" s="47">
        <v>2</v>
      </c>
    </row>
    <row r="136" spans="1:9" ht="58.5" customHeight="1" x14ac:dyDescent="0.2">
      <c r="A136" s="455">
        <v>128</v>
      </c>
      <c r="B136" s="462" t="s">
        <v>9498</v>
      </c>
      <c r="C136" s="460" t="s">
        <v>9496</v>
      </c>
      <c r="D136" s="46">
        <v>39813</v>
      </c>
      <c r="E136" s="44" t="s">
        <v>3875</v>
      </c>
      <c r="F136" s="464" t="s">
        <v>2346</v>
      </c>
      <c r="G136" s="464" t="s">
        <v>1610</v>
      </c>
      <c r="H136" s="466"/>
      <c r="I136" s="47">
        <v>1</v>
      </c>
    </row>
    <row r="137" spans="1:9" ht="58.5" customHeight="1" x14ac:dyDescent="0.2">
      <c r="A137" s="455">
        <v>129</v>
      </c>
      <c r="B137" s="462" t="s">
        <v>9499</v>
      </c>
      <c r="C137" s="460" t="s">
        <v>9500</v>
      </c>
      <c r="D137" s="46">
        <v>39813</v>
      </c>
      <c r="E137" s="44" t="s">
        <v>3877</v>
      </c>
      <c r="F137" s="464" t="s">
        <v>2346</v>
      </c>
      <c r="G137" s="464" t="s">
        <v>1610</v>
      </c>
      <c r="H137" s="466"/>
      <c r="I137" s="47">
        <v>1</v>
      </c>
    </row>
    <row r="138" spans="1:9" ht="58.5" customHeight="1" x14ac:dyDescent="0.2">
      <c r="A138" s="455">
        <v>130</v>
      </c>
      <c r="B138" s="462" t="s">
        <v>9501</v>
      </c>
      <c r="C138" s="460" t="s">
        <v>9500</v>
      </c>
      <c r="D138" s="46">
        <v>39813</v>
      </c>
      <c r="E138" s="463" t="s">
        <v>3883</v>
      </c>
      <c r="F138" s="464" t="s">
        <v>2352</v>
      </c>
      <c r="G138" s="464" t="s">
        <v>1610</v>
      </c>
      <c r="H138" s="466"/>
      <c r="I138" s="47">
        <v>1</v>
      </c>
    </row>
    <row r="139" spans="1:9" ht="58.5" customHeight="1" x14ac:dyDescent="0.2">
      <c r="A139" s="455">
        <v>131</v>
      </c>
      <c r="B139" s="462" t="s">
        <v>9502</v>
      </c>
      <c r="C139" s="460" t="s">
        <v>9500</v>
      </c>
      <c r="D139" s="601" t="s">
        <v>3932</v>
      </c>
      <c r="E139" s="463" t="s">
        <v>9503</v>
      </c>
      <c r="F139" s="464" t="s">
        <v>2321</v>
      </c>
      <c r="G139" s="464" t="s">
        <v>1610</v>
      </c>
      <c r="H139" s="466"/>
      <c r="I139" s="47">
        <v>2</v>
      </c>
    </row>
    <row r="140" spans="1:9" ht="58.5" customHeight="1" x14ac:dyDescent="0.2">
      <c r="A140" s="455">
        <v>132</v>
      </c>
      <c r="B140" s="462" t="s">
        <v>9504</v>
      </c>
      <c r="C140" s="460" t="s">
        <v>9442</v>
      </c>
      <c r="D140" s="601"/>
      <c r="E140" s="463" t="s">
        <v>9505</v>
      </c>
      <c r="F140" s="464" t="s">
        <v>2321</v>
      </c>
      <c r="G140" s="464" t="s">
        <v>1610</v>
      </c>
      <c r="H140" s="466"/>
      <c r="I140" s="47">
        <v>1</v>
      </c>
    </row>
    <row r="141" spans="1:9" ht="58.5" customHeight="1" x14ac:dyDescent="0.2">
      <c r="A141" s="455">
        <v>133</v>
      </c>
      <c r="B141" s="462" t="s">
        <v>9506</v>
      </c>
      <c r="C141" s="460" t="s">
        <v>9507</v>
      </c>
      <c r="D141" s="46">
        <v>39813</v>
      </c>
      <c r="E141" s="463" t="s">
        <v>9508</v>
      </c>
      <c r="F141" s="464" t="s">
        <v>2352</v>
      </c>
      <c r="G141" s="464" t="s">
        <v>1610</v>
      </c>
      <c r="H141" s="466"/>
      <c r="I141" s="47">
        <v>1</v>
      </c>
    </row>
    <row r="142" spans="1:9" ht="58.5" customHeight="1" x14ac:dyDescent="0.2">
      <c r="A142" s="455">
        <v>134</v>
      </c>
      <c r="B142" s="462" t="s">
        <v>9509</v>
      </c>
      <c r="C142" s="460" t="s">
        <v>3702</v>
      </c>
      <c r="D142" s="46">
        <v>39812</v>
      </c>
      <c r="E142" s="463" t="s">
        <v>9510</v>
      </c>
      <c r="F142" s="464" t="s">
        <v>2352</v>
      </c>
      <c r="G142" s="464" t="s">
        <v>1610</v>
      </c>
      <c r="H142" s="466"/>
      <c r="I142" s="47">
        <v>1</v>
      </c>
    </row>
    <row r="143" spans="1:9" ht="58.5" customHeight="1" x14ac:dyDescent="0.2">
      <c r="A143" s="455">
        <v>135</v>
      </c>
      <c r="B143" s="462" t="s">
        <v>9511</v>
      </c>
      <c r="C143" s="460" t="s">
        <v>9512</v>
      </c>
      <c r="D143" s="46">
        <v>39812</v>
      </c>
      <c r="E143" s="463" t="s">
        <v>9513</v>
      </c>
      <c r="F143" s="464" t="s">
        <v>2352</v>
      </c>
      <c r="G143" s="464" t="s">
        <v>1610</v>
      </c>
      <c r="H143" s="466"/>
      <c r="I143" s="47">
        <v>1</v>
      </c>
    </row>
    <row r="144" spans="1:9" ht="58.5" customHeight="1" x14ac:dyDescent="0.2">
      <c r="A144" s="455">
        <v>136</v>
      </c>
      <c r="B144" s="462" t="s">
        <v>9514</v>
      </c>
      <c r="C144" s="460" t="s">
        <v>9515</v>
      </c>
      <c r="D144" s="46">
        <v>39812</v>
      </c>
      <c r="E144" s="463" t="s">
        <v>9516</v>
      </c>
      <c r="F144" s="464" t="s">
        <v>2352</v>
      </c>
      <c r="G144" s="464" t="s">
        <v>1610</v>
      </c>
      <c r="H144" s="466"/>
      <c r="I144" s="47">
        <v>1</v>
      </c>
    </row>
    <row r="145" spans="1:9" ht="58.5" customHeight="1" x14ac:dyDescent="0.2">
      <c r="A145" s="455">
        <v>137</v>
      </c>
      <c r="B145" s="462" t="s">
        <v>9517</v>
      </c>
      <c r="C145" s="460" t="s">
        <v>9518</v>
      </c>
      <c r="D145" s="46">
        <v>39812</v>
      </c>
      <c r="E145" s="463" t="s">
        <v>9519</v>
      </c>
      <c r="F145" s="464" t="s">
        <v>2352</v>
      </c>
      <c r="G145" s="464" t="s">
        <v>1610</v>
      </c>
      <c r="H145" s="466"/>
      <c r="I145" s="47">
        <v>1</v>
      </c>
    </row>
    <row r="146" spans="1:9" ht="58.5" customHeight="1" x14ac:dyDescent="0.2">
      <c r="A146" s="455">
        <v>138</v>
      </c>
      <c r="B146" s="462" t="s">
        <v>9520</v>
      </c>
      <c r="C146" s="460" t="s">
        <v>9521</v>
      </c>
      <c r="D146" s="46">
        <v>39812</v>
      </c>
      <c r="E146" s="463" t="s">
        <v>9522</v>
      </c>
      <c r="F146" s="464" t="s">
        <v>2352</v>
      </c>
      <c r="G146" s="464" t="s">
        <v>1610</v>
      </c>
      <c r="H146" s="466"/>
      <c r="I146" s="47">
        <v>1</v>
      </c>
    </row>
    <row r="147" spans="1:9" ht="58.5" customHeight="1" x14ac:dyDescent="0.2">
      <c r="A147" s="455">
        <v>139</v>
      </c>
      <c r="B147" s="462" t="s">
        <v>9523</v>
      </c>
      <c r="C147" s="460" t="s">
        <v>9524</v>
      </c>
      <c r="D147" s="46">
        <v>39812</v>
      </c>
      <c r="E147" s="463" t="s">
        <v>9525</v>
      </c>
      <c r="F147" s="464" t="s">
        <v>2352</v>
      </c>
      <c r="G147" s="464" t="s">
        <v>1610</v>
      </c>
      <c r="H147" s="466"/>
      <c r="I147" s="47">
        <v>1</v>
      </c>
    </row>
    <row r="148" spans="1:9" ht="58.5" customHeight="1" x14ac:dyDescent="0.2">
      <c r="A148" s="455">
        <v>140</v>
      </c>
      <c r="B148" s="462" t="s">
        <v>9526</v>
      </c>
      <c r="C148" s="460" t="s">
        <v>9527</v>
      </c>
      <c r="D148" s="46">
        <v>39812</v>
      </c>
      <c r="E148" s="519" t="s">
        <v>9528</v>
      </c>
      <c r="F148" s="464" t="s">
        <v>2352</v>
      </c>
      <c r="G148" s="464" t="s">
        <v>1610</v>
      </c>
      <c r="H148" s="466"/>
      <c r="I148" s="47">
        <v>1</v>
      </c>
    </row>
    <row r="149" spans="1:9" ht="58.5" customHeight="1" x14ac:dyDescent="0.2">
      <c r="A149" s="455">
        <v>141</v>
      </c>
      <c r="B149" s="462" t="s">
        <v>9529</v>
      </c>
      <c r="C149" s="460" t="s">
        <v>9530</v>
      </c>
      <c r="D149" s="46">
        <v>39812</v>
      </c>
      <c r="E149" s="463" t="s">
        <v>9531</v>
      </c>
      <c r="F149" s="464" t="s">
        <v>2352</v>
      </c>
      <c r="G149" s="464" t="s">
        <v>1610</v>
      </c>
      <c r="H149" s="466"/>
      <c r="I149" s="47">
        <v>1</v>
      </c>
    </row>
    <row r="150" spans="1:9" ht="58.5" customHeight="1" x14ac:dyDescent="0.2">
      <c r="A150" s="455">
        <v>142</v>
      </c>
      <c r="B150" s="462" t="s">
        <v>9532</v>
      </c>
      <c r="C150" s="460" t="s">
        <v>9533</v>
      </c>
      <c r="D150" s="46">
        <v>33511</v>
      </c>
      <c r="E150" s="519" t="s">
        <v>9534</v>
      </c>
      <c r="F150" s="464" t="s">
        <v>2352</v>
      </c>
      <c r="G150" s="464" t="s">
        <v>1610</v>
      </c>
      <c r="H150" s="466"/>
      <c r="I150" s="47">
        <v>1</v>
      </c>
    </row>
    <row r="151" spans="1:9" ht="58.5" customHeight="1" x14ac:dyDescent="0.2">
      <c r="A151" s="455">
        <v>143</v>
      </c>
      <c r="B151" s="462" t="s">
        <v>9535</v>
      </c>
      <c r="C151" s="460" t="s">
        <v>9536</v>
      </c>
      <c r="D151" s="46">
        <v>33511</v>
      </c>
      <c r="E151" s="463" t="s">
        <v>9537</v>
      </c>
      <c r="F151" s="482" t="s">
        <v>1361</v>
      </c>
      <c r="G151" s="464" t="s">
        <v>1610</v>
      </c>
      <c r="H151" s="466"/>
      <c r="I151" s="47">
        <v>1</v>
      </c>
    </row>
    <row r="152" spans="1:9" ht="58.5" customHeight="1" x14ac:dyDescent="0.2">
      <c r="A152" s="455">
        <v>144</v>
      </c>
      <c r="B152" s="462" t="s">
        <v>9538</v>
      </c>
      <c r="C152" s="460" t="s">
        <v>9539</v>
      </c>
      <c r="D152" s="46">
        <v>33511</v>
      </c>
      <c r="E152" s="463" t="s">
        <v>9540</v>
      </c>
      <c r="F152" s="482" t="s">
        <v>1361</v>
      </c>
      <c r="G152" s="464" t="s">
        <v>1610</v>
      </c>
      <c r="H152" s="466"/>
      <c r="I152" s="47">
        <v>1</v>
      </c>
    </row>
    <row r="153" spans="1:9" ht="58.5" customHeight="1" x14ac:dyDescent="0.2">
      <c r="A153" s="455">
        <v>145</v>
      </c>
      <c r="B153" s="462" t="s">
        <v>9541</v>
      </c>
      <c r="C153" s="460" t="s">
        <v>9539</v>
      </c>
      <c r="D153" s="50" t="s">
        <v>3968</v>
      </c>
      <c r="E153" s="463" t="s">
        <v>9542</v>
      </c>
      <c r="F153" s="482" t="s">
        <v>1361</v>
      </c>
      <c r="G153" s="464" t="s">
        <v>1610</v>
      </c>
      <c r="H153" s="466"/>
      <c r="I153" s="47">
        <v>2</v>
      </c>
    </row>
    <row r="154" spans="1:9" ht="58.5" customHeight="1" x14ac:dyDescent="0.2">
      <c r="A154" s="455">
        <v>146</v>
      </c>
      <c r="B154" s="462" t="s">
        <v>9543</v>
      </c>
      <c r="C154" s="460" t="s">
        <v>9544</v>
      </c>
      <c r="D154" s="50" t="s">
        <v>3968</v>
      </c>
      <c r="E154" s="463" t="s">
        <v>9545</v>
      </c>
      <c r="F154" s="482" t="s">
        <v>1361</v>
      </c>
      <c r="G154" s="464" t="s">
        <v>1610</v>
      </c>
      <c r="H154" s="466"/>
      <c r="I154" s="47">
        <v>1</v>
      </c>
    </row>
    <row r="155" spans="1:9" ht="58.5" customHeight="1" x14ac:dyDescent="0.2">
      <c r="A155" s="455">
        <v>147</v>
      </c>
      <c r="B155" s="462" t="s">
        <v>9546</v>
      </c>
      <c r="C155" s="460" t="s">
        <v>9547</v>
      </c>
      <c r="D155" s="50" t="s">
        <v>3968</v>
      </c>
      <c r="E155" s="463" t="s">
        <v>9548</v>
      </c>
      <c r="F155" s="482" t="s">
        <v>1361</v>
      </c>
      <c r="G155" s="464" t="s">
        <v>1610</v>
      </c>
      <c r="H155" s="466"/>
      <c r="I155" s="47">
        <v>1</v>
      </c>
    </row>
    <row r="156" spans="1:9" ht="58.5" customHeight="1" x14ac:dyDescent="0.2">
      <c r="A156" s="455">
        <v>148</v>
      </c>
      <c r="B156" s="462" t="s">
        <v>9549</v>
      </c>
      <c r="C156" s="460" t="s">
        <v>9550</v>
      </c>
      <c r="D156" s="50" t="s">
        <v>3968</v>
      </c>
      <c r="E156" s="463" t="s">
        <v>9551</v>
      </c>
      <c r="F156" s="482" t="s">
        <v>1361</v>
      </c>
      <c r="G156" s="464" t="s">
        <v>1610</v>
      </c>
      <c r="H156" s="466"/>
      <c r="I156" s="47">
        <v>1</v>
      </c>
    </row>
    <row r="157" spans="1:9" ht="58.5" customHeight="1" x14ac:dyDescent="0.2">
      <c r="A157" s="455">
        <v>149</v>
      </c>
      <c r="B157" s="462" t="s">
        <v>9552</v>
      </c>
      <c r="C157" s="460" t="s">
        <v>9553</v>
      </c>
      <c r="D157" s="50" t="s">
        <v>3968</v>
      </c>
      <c r="E157" s="463" t="s">
        <v>9554</v>
      </c>
      <c r="F157" s="482" t="s">
        <v>1361</v>
      </c>
      <c r="G157" s="464" t="s">
        <v>1610</v>
      </c>
      <c r="H157" s="466"/>
      <c r="I157" s="47">
        <v>1</v>
      </c>
    </row>
    <row r="158" spans="1:9" ht="58.5" customHeight="1" x14ac:dyDescent="0.2">
      <c r="A158" s="455">
        <v>150</v>
      </c>
      <c r="B158" s="462" t="s">
        <v>9555</v>
      </c>
      <c r="C158" s="460" t="s">
        <v>9556</v>
      </c>
      <c r="D158" s="50" t="s">
        <v>3968</v>
      </c>
      <c r="E158" s="463" t="s">
        <v>9557</v>
      </c>
      <c r="F158" s="482" t="s">
        <v>1361</v>
      </c>
      <c r="G158" s="464" t="s">
        <v>1610</v>
      </c>
      <c r="H158" s="466"/>
      <c r="I158" s="47">
        <v>1</v>
      </c>
    </row>
    <row r="159" spans="1:9" ht="58.5" customHeight="1" x14ac:dyDescent="0.2">
      <c r="A159" s="455">
        <v>151</v>
      </c>
      <c r="B159" s="462" t="s">
        <v>9558</v>
      </c>
      <c r="C159" s="460" t="s">
        <v>9559</v>
      </c>
      <c r="D159" s="601" t="s">
        <v>3932</v>
      </c>
      <c r="E159" s="534"/>
      <c r="F159" s="464" t="s">
        <v>2336</v>
      </c>
      <c r="G159" s="464" t="s">
        <v>1610</v>
      </c>
      <c r="H159" s="466"/>
      <c r="I159" s="47">
        <v>2</v>
      </c>
    </row>
    <row r="160" spans="1:9" ht="58.5" customHeight="1" x14ac:dyDescent="0.2">
      <c r="A160" s="455">
        <v>152</v>
      </c>
      <c r="B160" s="462" t="s">
        <v>9558</v>
      </c>
      <c r="C160" s="460" t="s">
        <v>9559</v>
      </c>
      <c r="D160" s="601" t="s">
        <v>3932</v>
      </c>
      <c r="E160" s="534"/>
      <c r="F160" s="464" t="s">
        <v>4175</v>
      </c>
      <c r="G160" s="464" t="s">
        <v>1610</v>
      </c>
      <c r="H160" s="466"/>
      <c r="I160" s="47">
        <v>1</v>
      </c>
    </row>
    <row r="161" spans="1:9" ht="58.5" customHeight="1" x14ac:dyDescent="0.2">
      <c r="A161" s="455">
        <v>153</v>
      </c>
      <c r="B161" s="462" t="s">
        <v>9560</v>
      </c>
      <c r="C161" s="460" t="s">
        <v>9561</v>
      </c>
      <c r="D161" s="601" t="s">
        <v>3932</v>
      </c>
      <c r="E161" s="534"/>
      <c r="F161" s="464" t="s">
        <v>740</v>
      </c>
      <c r="G161" s="464" t="s">
        <v>1610</v>
      </c>
      <c r="H161" s="466"/>
      <c r="I161" s="47">
        <v>1</v>
      </c>
    </row>
    <row r="162" spans="1:9" ht="58.5" customHeight="1" x14ac:dyDescent="0.2">
      <c r="A162" s="455">
        <v>154</v>
      </c>
      <c r="B162" s="462" t="s">
        <v>9562</v>
      </c>
      <c r="C162" s="460" t="s">
        <v>9563</v>
      </c>
      <c r="D162" s="601" t="s">
        <v>3932</v>
      </c>
      <c r="E162" s="534"/>
      <c r="F162" s="464" t="s">
        <v>2336</v>
      </c>
      <c r="G162" s="464" t="s">
        <v>1610</v>
      </c>
      <c r="H162" s="466"/>
      <c r="I162" s="47">
        <v>1</v>
      </c>
    </row>
    <row r="163" spans="1:9" ht="58.5" customHeight="1" x14ac:dyDescent="0.2">
      <c r="A163" s="455">
        <v>155</v>
      </c>
      <c r="B163" s="462" t="s">
        <v>9564</v>
      </c>
      <c r="C163" s="460" t="s">
        <v>9565</v>
      </c>
      <c r="D163" s="601" t="s">
        <v>9566</v>
      </c>
      <c r="E163" s="534"/>
      <c r="F163" s="464" t="s">
        <v>740</v>
      </c>
      <c r="G163" s="464" t="s">
        <v>1610</v>
      </c>
      <c r="H163" s="466"/>
      <c r="I163" s="47">
        <v>1</v>
      </c>
    </row>
    <row r="164" spans="1:9" ht="58.5" customHeight="1" x14ac:dyDescent="0.2">
      <c r="A164" s="455">
        <v>156</v>
      </c>
      <c r="B164" s="462" t="s">
        <v>9567</v>
      </c>
      <c r="C164" s="460" t="s">
        <v>9158</v>
      </c>
      <c r="D164" s="50" t="s">
        <v>3448</v>
      </c>
      <c r="E164" s="463" t="s">
        <v>9568</v>
      </c>
      <c r="F164" s="464" t="s">
        <v>2575</v>
      </c>
      <c r="G164" s="464" t="s">
        <v>1610</v>
      </c>
      <c r="H164" s="466"/>
      <c r="I164" s="47">
        <v>1</v>
      </c>
    </row>
    <row r="165" spans="1:9" ht="58.5" customHeight="1" x14ac:dyDescent="0.2">
      <c r="A165" s="455">
        <v>157</v>
      </c>
      <c r="B165" s="462" t="s">
        <v>9569</v>
      </c>
      <c r="C165" s="460" t="s">
        <v>9570</v>
      </c>
      <c r="D165" s="50">
        <v>2010</v>
      </c>
      <c r="E165" s="463" t="s">
        <v>9571</v>
      </c>
      <c r="F165" s="464" t="s">
        <v>2575</v>
      </c>
      <c r="G165" s="464" t="s">
        <v>1610</v>
      </c>
      <c r="H165" s="466"/>
      <c r="I165" s="47">
        <v>1</v>
      </c>
    </row>
    <row r="166" spans="1:9" ht="58.5" customHeight="1" x14ac:dyDescent="0.2">
      <c r="A166" s="455">
        <v>158</v>
      </c>
      <c r="B166" s="462" t="s">
        <v>9572</v>
      </c>
      <c r="C166" s="460" t="s">
        <v>9573</v>
      </c>
      <c r="D166" s="601"/>
      <c r="E166" s="463" t="s">
        <v>9574</v>
      </c>
      <c r="F166" s="464" t="s">
        <v>659</v>
      </c>
      <c r="G166" s="464" t="s">
        <v>1610</v>
      </c>
      <c r="H166" s="466"/>
      <c r="I166" s="47">
        <v>1</v>
      </c>
    </row>
    <row r="167" spans="1:9" ht="58.5" customHeight="1" x14ac:dyDescent="0.2">
      <c r="A167" s="455">
        <v>159</v>
      </c>
      <c r="B167" s="462" t="s">
        <v>9575</v>
      </c>
      <c r="C167" s="460" t="s">
        <v>9576</v>
      </c>
      <c r="D167" s="601"/>
      <c r="E167" s="463" t="s">
        <v>9577</v>
      </c>
      <c r="F167" s="464" t="s">
        <v>659</v>
      </c>
      <c r="G167" s="464" t="s">
        <v>1610</v>
      </c>
      <c r="H167" s="466"/>
      <c r="I167" s="47">
        <v>1</v>
      </c>
    </row>
    <row r="168" spans="1:9" ht="58.5" customHeight="1" x14ac:dyDescent="0.2">
      <c r="A168" s="455">
        <v>160</v>
      </c>
      <c r="B168" s="462" t="s">
        <v>9578</v>
      </c>
      <c r="C168" s="460" t="s">
        <v>9579</v>
      </c>
      <c r="D168" s="601">
        <v>40118</v>
      </c>
      <c r="E168" s="463" t="s">
        <v>9580</v>
      </c>
      <c r="F168" s="464" t="s">
        <v>659</v>
      </c>
      <c r="G168" s="464" t="s">
        <v>1610</v>
      </c>
      <c r="H168" s="466"/>
      <c r="I168" s="47">
        <v>1</v>
      </c>
    </row>
    <row r="169" spans="1:9" ht="58.5" customHeight="1" x14ac:dyDescent="0.2">
      <c r="A169" s="455">
        <v>161</v>
      </c>
      <c r="B169" s="462" t="s">
        <v>9581</v>
      </c>
      <c r="C169" s="460" t="s">
        <v>9582</v>
      </c>
      <c r="D169" s="601"/>
      <c r="E169" s="463" t="s">
        <v>9583</v>
      </c>
      <c r="F169" s="464" t="s">
        <v>659</v>
      </c>
      <c r="G169" s="464" t="s">
        <v>1610</v>
      </c>
      <c r="H169" s="466"/>
      <c r="I169" s="47">
        <v>1</v>
      </c>
    </row>
    <row r="170" spans="1:9" ht="58.5" customHeight="1" x14ac:dyDescent="0.2">
      <c r="A170" s="455">
        <v>162</v>
      </c>
      <c r="B170" s="462" t="s">
        <v>9584</v>
      </c>
      <c r="C170" s="460" t="s">
        <v>9585</v>
      </c>
      <c r="D170" s="601"/>
      <c r="E170" s="463" t="s">
        <v>9586</v>
      </c>
      <c r="F170" s="464" t="s">
        <v>659</v>
      </c>
      <c r="G170" s="464" t="s">
        <v>1610</v>
      </c>
      <c r="H170" s="466"/>
      <c r="I170" s="47">
        <v>1</v>
      </c>
    </row>
    <row r="171" spans="1:9" ht="58.5" customHeight="1" x14ac:dyDescent="0.2">
      <c r="A171" s="455">
        <v>163</v>
      </c>
      <c r="B171" s="462" t="s">
        <v>9587</v>
      </c>
      <c r="C171" s="460" t="s">
        <v>9588</v>
      </c>
      <c r="D171" s="601" t="s">
        <v>9589</v>
      </c>
      <c r="E171" s="463" t="s">
        <v>9590</v>
      </c>
      <c r="F171" s="464" t="s">
        <v>659</v>
      </c>
      <c r="G171" s="464" t="s">
        <v>1610</v>
      </c>
      <c r="H171" s="466"/>
      <c r="I171" s="47">
        <v>1</v>
      </c>
    </row>
    <row r="172" spans="1:9" ht="58.5" customHeight="1" x14ac:dyDescent="0.2">
      <c r="A172" s="455">
        <v>164</v>
      </c>
      <c r="B172" s="462" t="s">
        <v>9591</v>
      </c>
      <c r="C172" s="460" t="s">
        <v>9330</v>
      </c>
      <c r="D172" s="50">
        <v>2009</v>
      </c>
      <c r="E172" s="463" t="s">
        <v>9592</v>
      </c>
      <c r="F172" s="464" t="s">
        <v>2346</v>
      </c>
      <c r="G172" s="464" t="s">
        <v>1610</v>
      </c>
      <c r="H172" s="466"/>
      <c r="I172" s="47">
        <v>1</v>
      </c>
    </row>
    <row r="173" spans="1:9" ht="58.5" customHeight="1" x14ac:dyDescent="0.2">
      <c r="A173" s="455">
        <v>165</v>
      </c>
      <c r="B173" s="462" t="s">
        <v>9593</v>
      </c>
      <c r="C173" s="460" t="s">
        <v>9594</v>
      </c>
      <c r="D173" s="46">
        <v>40116</v>
      </c>
      <c r="E173" s="463" t="s">
        <v>9595</v>
      </c>
      <c r="F173" s="464" t="s">
        <v>2346</v>
      </c>
      <c r="G173" s="464" t="s">
        <v>1610</v>
      </c>
      <c r="H173" s="466"/>
      <c r="I173" s="47">
        <v>1</v>
      </c>
    </row>
    <row r="174" spans="1:9" ht="58.5" customHeight="1" x14ac:dyDescent="0.2">
      <c r="A174" s="455">
        <v>166</v>
      </c>
      <c r="B174" s="462" t="s">
        <v>9596</v>
      </c>
      <c r="C174" s="460" t="s">
        <v>9597</v>
      </c>
      <c r="D174" s="46" t="s">
        <v>9598</v>
      </c>
      <c r="E174" s="463" t="s">
        <v>9599</v>
      </c>
      <c r="F174" s="464" t="s">
        <v>659</v>
      </c>
      <c r="G174" s="464" t="s">
        <v>1610</v>
      </c>
      <c r="H174" s="466"/>
      <c r="I174" s="47">
        <v>1</v>
      </c>
    </row>
    <row r="175" spans="1:9" ht="58.5" customHeight="1" x14ac:dyDescent="0.2">
      <c r="A175" s="455">
        <v>167</v>
      </c>
      <c r="B175" s="462" t="s">
        <v>9600</v>
      </c>
      <c r="C175" s="460" t="s">
        <v>9601</v>
      </c>
      <c r="D175" s="46">
        <v>40057</v>
      </c>
      <c r="E175" s="463" t="s">
        <v>9602</v>
      </c>
      <c r="F175" s="464" t="s">
        <v>2340</v>
      </c>
      <c r="G175" s="464" t="s">
        <v>1610</v>
      </c>
      <c r="H175" s="466"/>
      <c r="I175" s="47">
        <v>1</v>
      </c>
    </row>
    <row r="176" spans="1:9" ht="58.5" customHeight="1" x14ac:dyDescent="0.2">
      <c r="A176" s="455">
        <v>168</v>
      </c>
      <c r="B176" s="462" t="s">
        <v>9603</v>
      </c>
      <c r="C176" s="460" t="s">
        <v>9604</v>
      </c>
      <c r="D176" s="46">
        <v>40057</v>
      </c>
      <c r="E176" s="463" t="s">
        <v>9605</v>
      </c>
      <c r="F176" s="464" t="s">
        <v>2340</v>
      </c>
      <c r="G176" s="464" t="s">
        <v>1610</v>
      </c>
      <c r="H176" s="466"/>
      <c r="I176" s="47">
        <v>1</v>
      </c>
    </row>
    <row r="177" spans="1:9" ht="58.5" customHeight="1" x14ac:dyDescent="0.2">
      <c r="A177" s="455">
        <v>169</v>
      </c>
      <c r="B177" s="462" t="s">
        <v>9606</v>
      </c>
      <c r="C177" s="460" t="s">
        <v>9330</v>
      </c>
      <c r="D177" s="46">
        <v>40057</v>
      </c>
      <c r="E177" s="463" t="s">
        <v>9607</v>
      </c>
      <c r="F177" s="464" t="s">
        <v>2340</v>
      </c>
      <c r="G177" s="464" t="s">
        <v>1610</v>
      </c>
      <c r="H177" s="466"/>
      <c r="I177" s="47">
        <v>2</v>
      </c>
    </row>
    <row r="178" spans="1:9" ht="58.5" customHeight="1" x14ac:dyDescent="0.2">
      <c r="A178" s="455">
        <v>170</v>
      </c>
      <c r="B178" s="462" t="s">
        <v>9608</v>
      </c>
      <c r="C178" s="460" t="s">
        <v>9609</v>
      </c>
      <c r="D178" s="46">
        <v>40057</v>
      </c>
      <c r="E178" s="463" t="s">
        <v>9610</v>
      </c>
      <c r="F178" s="464" t="s">
        <v>2340</v>
      </c>
      <c r="G178" s="464" t="s">
        <v>1610</v>
      </c>
      <c r="H178" s="466"/>
      <c r="I178" s="47">
        <v>8</v>
      </c>
    </row>
    <row r="179" spans="1:9" ht="58.5" customHeight="1" x14ac:dyDescent="0.2">
      <c r="A179" s="455">
        <v>171</v>
      </c>
      <c r="B179" s="462" t="s">
        <v>9611</v>
      </c>
      <c r="C179" s="460" t="s">
        <v>9612</v>
      </c>
      <c r="D179" s="46">
        <v>40057</v>
      </c>
      <c r="E179" s="463" t="s">
        <v>9613</v>
      </c>
      <c r="F179" s="464" t="s">
        <v>2340</v>
      </c>
      <c r="G179" s="464" t="s">
        <v>1610</v>
      </c>
      <c r="H179" s="466"/>
      <c r="I179" s="47">
        <v>4</v>
      </c>
    </row>
    <row r="180" spans="1:9" ht="58.5" customHeight="1" x14ac:dyDescent="0.2">
      <c r="A180" s="455">
        <v>172</v>
      </c>
      <c r="B180" s="462" t="s">
        <v>9614</v>
      </c>
      <c r="C180" s="460" t="s">
        <v>9615</v>
      </c>
      <c r="D180" s="46">
        <v>40057</v>
      </c>
      <c r="E180" s="463" t="s">
        <v>9616</v>
      </c>
      <c r="F180" s="464" t="s">
        <v>2340</v>
      </c>
      <c r="G180" s="464" t="s">
        <v>1610</v>
      </c>
      <c r="H180" s="466"/>
      <c r="I180" s="47">
        <v>3</v>
      </c>
    </row>
    <row r="181" spans="1:9" ht="58.5" customHeight="1" x14ac:dyDescent="0.2">
      <c r="A181" s="455">
        <v>173</v>
      </c>
      <c r="B181" s="462" t="s">
        <v>9617</v>
      </c>
      <c r="C181" s="460" t="s">
        <v>9618</v>
      </c>
      <c r="D181" s="46">
        <v>40057</v>
      </c>
      <c r="E181" s="463" t="s">
        <v>9619</v>
      </c>
      <c r="F181" s="464" t="s">
        <v>2340</v>
      </c>
      <c r="G181" s="464" t="s">
        <v>1610</v>
      </c>
      <c r="H181" s="466"/>
      <c r="I181" s="47">
        <v>4</v>
      </c>
    </row>
    <row r="182" spans="1:9" ht="58.5" customHeight="1" x14ac:dyDescent="0.2">
      <c r="A182" s="455">
        <v>174</v>
      </c>
      <c r="B182" s="462" t="s">
        <v>9620</v>
      </c>
      <c r="C182" s="460" t="s">
        <v>9621</v>
      </c>
      <c r="D182" s="46">
        <v>40057</v>
      </c>
      <c r="E182" s="463" t="s">
        <v>6613</v>
      </c>
      <c r="F182" s="464" t="s">
        <v>2340</v>
      </c>
      <c r="G182" s="464" t="s">
        <v>1610</v>
      </c>
      <c r="H182" s="466"/>
      <c r="I182" s="47">
        <v>1</v>
      </c>
    </row>
    <row r="183" spans="1:9" ht="56.25" customHeight="1" x14ac:dyDescent="0.2">
      <c r="A183" s="455">
        <v>175</v>
      </c>
      <c r="B183" s="462" t="s">
        <v>9622</v>
      </c>
      <c r="C183" s="460" t="s">
        <v>9235</v>
      </c>
      <c r="D183" s="46">
        <v>40116</v>
      </c>
      <c r="E183" s="463" t="s">
        <v>4924</v>
      </c>
      <c r="F183" s="464" t="s">
        <v>2340</v>
      </c>
      <c r="G183" s="464" t="s">
        <v>1610</v>
      </c>
      <c r="H183" s="466"/>
      <c r="I183" s="47">
        <v>1</v>
      </c>
    </row>
    <row r="184" spans="1:9" ht="56.25" customHeight="1" x14ac:dyDescent="0.2">
      <c r="A184" s="455">
        <v>176</v>
      </c>
      <c r="B184" s="462" t="s">
        <v>9623</v>
      </c>
      <c r="C184" s="460" t="s">
        <v>9624</v>
      </c>
      <c r="D184" s="46">
        <v>40178</v>
      </c>
      <c r="E184" s="463" t="s">
        <v>9625</v>
      </c>
      <c r="F184" s="464" t="s">
        <v>4175</v>
      </c>
      <c r="G184" s="464" t="s">
        <v>1610</v>
      </c>
      <c r="H184" s="466"/>
      <c r="I184" s="47">
        <v>1</v>
      </c>
    </row>
    <row r="185" spans="1:9" ht="56.25" customHeight="1" x14ac:dyDescent="0.2">
      <c r="A185" s="455">
        <v>177</v>
      </c>
      <c r="B185" s="462" t="s">
        <v>9626</v>
      </c>
      <c r="C185" s="460" t="s">
        <v>9627</v>
      </c>
      <c r="D185" s="46">
        <v>40451</v>
      </c>
      <c r="E185" s="463" t="s">
        <v>9628</v>
      </c>
      <c r="F185" s="464" t="s">
        <v>7878</v>
      </c>
      <c r="G185" s="464" t="s">
        <v>1610</v>
      </c>
      <c r="H185" s="466"/>
      <c r="I185" s="47">
        <v>2</v>
      </c>
    </row>
    <row r="186" spans="1:9" ht="56.25" customHeight="1" x14ac:dyDescent="0.2">
      <c r="A186" s="455">
        <v>178</v>
      </c>
      <c r="B186" s="462" t="s">
        <v>9629</v>
      </c>
      <c r="C186" s="460" t="s">
        <v>9223</v>
      </c>
      <c r="D186" s="50">
        <v>2010</v>
      </c>
      <c r="E186" s="463" t="s">
        <v>9630</v>
      </c>
      <c r="F186" s="464" t="s">
        <v>3688</v>
      </c>
      <c r="G186" s="464" t="s">
        <v>1610</v>
      </c>
      <c r="H186" s="466"/>
      <c r="I186" s="47">
        <v>1</v>
      </c>
    </row>
    <row r="187" spans="1:9" ht="56.25" customHeight="1" x14ac:dyDescent="0.2">
      <c r="A187" s="455">
        <v>179</v>
      </c>
      <c r="B187" s="462" t="s">
        <v>9631</v>
      </c>
      <c r="C187" s="460" t="s">
        <v>9632</v>
      </c>
      <c r="D187" s="50"/>
      <c r="E187" s="534"/>
      <c r="F187" s="464" t="s">
        <v>740</v>
      </c>
      <c r="G187" s="464" t="s">
        <v>1610</v>
      </c>
      <c r="H187" s="466"/>
      <c r="I187" s="47">
        <v>1</v>
      </c>
    </row>
    <row r="188" spans="1:9" ht="56.25" customHeight="1" x14ac:dyDescent="0.2">
      <c r="A188" s="455">
        <v>180</v>
      </c>
      <c r="B188" s="462" t="s">
        <v>9633</v>
      </c>
      <c r="C188" s="460" t="s">
        <v>9634</v>
      </c>
      <c r="D188" s="50"/>
      <c r="E188" s="534"/>
      <c r="F188" s="464" t="s">
        <v>740</v>
      </c>
      <c r="G188" s="464" t="s">
        <v>1610</v>
      </c>
      <c r="H188" s="466"/>
      <c r="I188" s="47">
        <v>1</v>
      </c>
    </row>
    <row r="189" spans="1:9" ht="56.25" customHeight="1" x14ac:dyDescent="0.2">
      <c r="A189" s="455">
        <v>181</v>
      </c>
      <c r="B189" s="462" t="s">
        <v>9635</v>
      </c>
      <c r="C189" s="460" t="s">
        <v>9133</v>
      </c>
      <c r="D189" s="464"/>
      <c r="E189" s="463" t="s">
        <v>9636</v>
      </c>
      <c r="F189" s="464" t="s">
        <v>2339</v>
      </c>
      <c r="G189" s="464" t="s">
        <v>1610</v>
      </c>
      <c r="H189" s="466"/>
      <c r="I189" s="47">
        <v>1</v>
      </c>
    </row>
    <row r="190" spans="1:9" ht="56.25" customHeight="1" x14ac:dyDescent="0.2">
      <c r="A190" s="455">
        <v>182</v>
      </c>
      <c r="B190" s="462" t="s">
        <v>9637</v>
      </c>
      <c r="C190" s="460" t="s">
        <v>9638</v>
      </c>
      <c r="D190" s="601"/>
      <c r="E190" s="463" t="s">
        <v>9639</v>
      </c>
      <c r="F190" s="482" t="s">
        <v>1361</v>
      </c>
      <c r="G190" s="464" t="s">
        <v>1610</v>
      </c>
      <c r="H190" s="466"/>
      <c r="I190" s="47">
        <v>1</v>
      </c>
    </row>
    <row r="191" spans="1:9" ht="56.25" customHeight="1" x14ac:dyDescent="0.2">
      <c r="A191" s="455">
        <v>183</v>
      </c>
      <c r="B191" s="462" t="s">
        <v>9640</v>
      </c>
      <c r="C191" s="460" t="s">
        <v>9641</v>
      </c>
      <c r="D191" s="601"/>
      <c r="E191" s="463" t="s">
        <v>9642</v>
      </c>
      <c r="F191" s="464" t="s">
        <v>2321</v>
      </c>
      <c r="G191" s="464" t="s">
        <v>1610</v>
      </c>
      <c r="H191" s="466"/>
      <c r="I191" s="47">
        <v>1</v>
      </c>
    </row>
    <row r="192" spans="1:9" ht="56.25" customHeight="1" x14ac:dyDescent="0.2">
      <c r="A192" s="455">
        <v>184</v>
      </c>
      <c r="B192" s="462" t="s">
        <v>9643</v>
      </c>
      <c r="C192" s="460" t="s">
        <v>9644</v>
      </c>
      <c r="D192" s="601"/>
      <c r="E192" s="463" t="s">
        <v>9642</v>
      </c>
      <c r="F192" s="464" t="s">
        <v>2321</v>
      </c>
      <c r="G192" s="464" t="s">
        <v>1610</v>
      </c>
      <c r="H192" s="466"/>
      <c r="I192" s="47">
        <v>2</v>
      </c>
    </row>
    <row r="193" spans="1:9" ht="56.25" customHeight="1" x14ac:dyDescent="0.2">
      <c r="A193" s="455">
        <v>185</v>
      </c>
      <c r="B193" s="462" t="s">
        <v>9645</v>
      </c>
      <c r="C193" s="460" t="s">
        <v>9644</v>
      </c>
      <c r="D193" s="601"/>
      <c r="E193" s="44" t="s">
        <v>6360</v>
      </c>
      <c r="F193" s="464" t="s">
        <v>7878</v>
      </c>
      <c r="G193" s="464" t="s">
        <v>1610</v>
      </c>
      <c r="H193" s="466"/>
      <c r="I193" s="47">
        <v>1</v>
      </c>
    </row>
    <row r="194" spans="1:9" ht="56.25" customHeight="1" x14ac:dyDescent="0.2">
      <c r="A194" s="455">
        <v>186</v>
      </c>
      <c r="B194" s="462" t="s">
        <v>9646</v>
      </c>
      <c r="C194" s="460" t="s">
        <v>9647</v>
      </c>
      <c r="D194" s="46">
        <v>33511</v>
      </c>
      <c r="E194" s="463" t="s">
        <v>9648</v>
      </c>
      <c r="F194" s="464" t="s">
        <v>2352</v>
      </c>
      <c r="G194" s="464" t="s">
        <v>1610</v>
      </c>
      <c r="H194" s="466"/>
      <c r="I194" s="47">
        <v>2</v>
      </c>
    </row>
    <row r="195" spans="1:9" ht="56.25" customHeight="1" x14ac:dyDescent="0.2">
      <c r="A195" s="455">
        <v>187</v>
      </c>
      <c r="B195" s="462" t="s">
        <v>9649</v>
      </c>
      <c r="C195" s="460" t="s">
        <v>9650</v>
      </c>
      <c r="D195" s="46">
        <v>33511</v>
      </c>
      <c r="E195" s="44" t="s">
        <v>9651</v>
      </c>
      <c r="F195" s="464" t="s">
        <v>2352</v>
      </c>
      <c r="G195" s="464" t="s">
        <v>1610</v>
      </c>
      <c r="H195" s="466"/>
      <c r="I195" s="47">
        <v>1</v>
      </c>
    </row>
    <row r="196" spans="1:9" ht="56.25" customHeight="1" x14ac:dyDescent="0.2">
      <c r="A196" s="455">
        <v>188</v>
      </c>
      <c r="B196" s="462" t="s">
        <v>9652</v>
      </c>
      <c r="C196" s="460" t="s">
        <v>9653</v>
      </c>
      <c r="D196" s="46">
        <v>33511</v>
      </c>
      <c r="E196" s="44" t="s">
        <v>9654</v>
      </c>
      <c r="F196" s="464" t="s">
        <v>2352</v>
      </c>
      <c r="G196" s="464" t="s">
        <v>1610</v>
      </c>
      <c r="H196" s="466"/>
      <c r="I196" s="47">
        <v>1</v>
      </c>
    </row>
    <row r="197" spans="1:9" ht="56.25" customHeight="1" x14ac:dyDescent="0.2">
      <c r="A197" s="455">
        <v>189</v>
      </c>
      <c r="B197" s="462" t="s">
        <v>9655</v>
      </c>
      <c r="C197" s="460" t="s">
        <v>9656</v>
      </c>
      <c r="D197" s="46">
        <v>33511</v>
      </c>
      <c r="E197" s="44" t="s">
        <v>9657</v>
      </c>
      <c r="F197" s="464" t="s">
        <v>2352</v>
      </c>
      <c r="G197" s="464" t="s">
        <v>1610</v>
      </c>
      <c r="H197" s="466"/>
      <c r="I197" s="47">
        <v>1</v>
      </c>
    </row>
    <row r="198" spans="1:9" ht="56.25" customHeight="1" x14ac:dyDescent="0.2">
      <c r="A198" s="455">
        <v>190</v>
      </c>
      <c r="B198" s="462" t="s">
        <v>9658</v>
      </c>
      <c r="C198" s="460" t="s">
        <v>9659</v>
      </c>
      <c r="D198" s="46">
        <v>33358</v>
      </c>
      <c r="E198" s="44" t="s">
        <v>9660</v>
      </c>
      <c r="F198" s="464" t="s">
        <v>2352</v>
      </c>
      <c r="G198" s="464" t="s">
        <v>1610</v>
      </c>
      <c r="H198" s="466"/>
      <c r="I198" s="47">
        <v>1</v>
      </c>
    </row>
    <row r="199" spans="1:9" ht="56.25" customHeight="1" x14ac:dyDescent="0.2">
      <c r="A199" s="455">
        <v>191</v>
      </c>
      <c r="B199" s="462" t="s">
        <v>9661</v>
      </c>
      <c r="C199" s="460" t="s">
        <v>9662</v>
      </c>
      <c r="D199" s="46">
        <v>33358</v>
      </c>
      <c r="E199" s="44" t="s">
        <v>9663</v>
      </c>
      <c r="F199" s="464" t="s">
        <v>2352</v>
      </c>
      <c r="G199" s="464" t="s">
        <v>1610</v>
      </c>
      <c r="H199" s="466"/>
      <c r="I199" s="47">
        <v>1</v>
      </c>
    </row>
    <row r="200" spans="1:9" ht="56.25" customHeight="1" x14ac:dyDescent="0.2">
      <c r="A200" s="455">
        <v>192</v>
      </c>
      <c r="B200" s="462" t="s">
        <v>9664</v>
      </c>
      <c r="C200" s="460" t="s">
        <v>3840</v>
      </c>
      <c r="D200" s="46">
        <v>39813</v>
      </c>
      <c r="E200" s="463" t="s">
        <v>7113</v>
      </c>
      <c r="F200" s="464" t="s">
        <v>2352</v>
      </c>
      <c r="G200" s="464" t="s">
        <v>1610</v>
      </c>
      <c r="H200" s="466"/>
      <c r="I200" s="47">
        <v>1</v>
      </c>
    </row>
    <row r="201" spans="1:9" ht="56.25" customHeight="1" x14ac:dyDescent="0.2">
      <c r="A201" s="455">
        <v>193</v>
      </c>
      <c r="B201" s="462" t="s">
        <v>9665</v>
      </c>
      <c r="C201" s="460" t="s">
        <v>9666</v>
      </c>
      <c r="D201" s="464"/>
      <c r="E201" s="463" t="s">
        <v>4347</v>
      </c>
      <c r="F201" s="464" t="s">
        <v>2339</v>
      </c>
      <c r="G201" s="464" t="s">
        <v>1610</v>
      </c>
      <c r="H201" s="466"/>
      <c r="I201" s="47">
        <v>1</v>
      </c>
    </row>
    <row r="202" spans="1:9" ht="56.25" customHeight="1" x14ac:dyDescent="0.2">
      <c r="A202" s="455">
        <v>194</v>
      </c>
      <c r="B202" s="462" t="s">
        <v>9667</v>
      </c>
      <c r="C202" s="460" t="s">
        <v>9668</v>
      </c>
      <c r="D202" s="464"/>
      <c r="E202" s="463" t="s">
        <v>9669</v>
      </c>
      <c r="F202" s="464" t="s">
        <v>2339</v>
      </c>
      <c r="G202" s="464" t="s">
        <v>1610</v>
      </c>
      <c r="H202" s="466"/>
      <c r="I202" s="47">
        <v>1</v>
      </c>
    </row>
    <row r="203" spans="1:9" ht="56.25" customHeight="1" x14ac:dyDescent="0.2">
      <c r="A203" s="455">
        <v>195</v>
      </c>
      <c r="B203" s="462" t="s">
        <v>9670</v>
      </c>
      <c r="C203" s="460" t="s">
        <v>9671</v>
      </c>
      <c r="D203" s="464"/>
      <c r="E203" s="463" t="s">
        <v>9672</v>
      </c>
      <c r="F203" s="464" t="s">
        <v>7878</v>
      </c>
      <c r="G203" s="464" t="s">
        <v>1610</v>
      </c>
      <c r="H203" s="466"/>
      <c r="I203" s="47">
        <v>1</v>
      </c>
    </row>
    <row r="204" spans="1:9" ht="56.25" customHeight="1" x14ac:dyDescent="0.2">
      <c r="A204" s="455">
        <v>196</v>
      </c>
      <c r="B204" s="462" t="s">
        <v>9673</v>
      </c>
      <c r="C204" s="460" t="s">
        <v>9671</v>
      </c>
      <c r="D204" s="464"/>
      <c r="E204" s="534" t="s">
        <v>9674</v>
      </c>
      <c r="F204" s="464" t="s">
        <v>4161</v>
      </c>
      <c r="G204" s="464" t="s">
        <v>1610</v>
      </c>
      <c r="H204" s="466"/>
      <c r="I204" s="47">
        <v>1</v>
      </c>
    </row>
    <row r="205" spans="1:9" ht="56.25" customHeight="1" x14ac:dyDescent="0.2">
      <c r="A205" s="455">
        <v>197</v>
      </c>
      <c r="B205" s="462" t="s">
        <v>9675</v>
      </c>
      <c r="C205" s="460" t="s">
        <v>9668</v>
      </c>
      <c r="D205" s="464"/>
      <c r="E205" s="534" t="s">
        <v>9676</v>
      </c>
      <c r="F205" s="464" t="s">
        <v>4161</v>
      </c>
      <c r="G205" s="464" t="s">
        <v>1610</v>
      </c>
      <c r="H205" s="466"/>
      <c r="I205" s="47">
        <v>1</v>
      </c>
    </row>
    <row r="206" spans="1:9" ht="56.25" customHeight="1" x14ac:dyDescent="0.2">
      <c r="A206" s="455">
        <v>198</v>
      </c>
      <c r="B206" s="462" t="s">
        <v>9677</v>
      </c>
      <c r="C206" s="460" t="s">
        <v>9666</v>
      </c>
      <c r="D206" s="464"/>
      <c r="E206" s="534" t="s">
        <v>9678</v>
      </c>
      <c r="F206" s="464" t="s">
        <v>4161</v>
      </c>
      <c r="G206" s="464" t="s">
        <v>1610</v>
      </c>
      <c r="H206" s="466"/>
      <c r="I206" s="47">
        <v>1</v>
      </c>
    </row>
    <row r="207" spans="1:9" ht="56.25" customHeight="1" x14ac:dyDescent="0.2">
      <c r="A207" s="455">
        <v>199</v>
      </c>
      <c r="B207" s="462" t="s">
        <v>9679</v>
      </c>
      <c r="C207" s="460" t="s">
        <v>9496</v>
      </c>
      <c r="D207" s="464"/>
      <c r="E207" s="463" t="s">
        <v>9680</v>
      </c>
      <c r="F207" s="464" t="s">
        <v>1433</v>
      </c>
      <c r="G207" s="464" t="s">
        <v>1610</v>
      </c>
      <c r="H207" s="466"/>
      <c r="I207" s="47">
        <v>1</v>
      </c>
    </row>
    <row r="208" spans="1:9" ht="56.25" customHeight="1" x14ac:dyDescent="0.2">
      <c r="A208" s="455">
        <v>200</v>
      </c>
      <c r="B208" s="462" t="s">
        <v>9681</v>
      </c>
      <c r="C208" s="460" t="s">
        <v>9682</v>
      </c>
      <c r="D208" s="50" t="s">
        <v>9683</v>
      </c>
      <c r="E208" s="463" t="s">
        <v>9684</v>
      </c>
      <c r="F208" s="464" t="s">
        <v>2937</v>
      </c>
      <c r="G208" s="464" t="s">
        <v>1610</v>
      </c>
      <c r="H208" s="466"/>
      <c r="I208" s="47">
        <v>1</v>
      </c>
    </row>
    <row r="209" spans="1:9" ht="56.25" customHeight="1" x14ac:dyDescent="0.2">
      <c r="A209" s="455">
        <v>201</v>
      </c>
      <c r="B209" s="462" t="s">
        <v>9685</v>
      </c>
      <c r="C209" s="460" t="s">
        <v>9686</v>
      </c>
      <c r="D209" s="50" t="s">
        <v>9683</v>
      </c>
      <c r="E209" s="463" t="s">
        <v>9687</v>
      </c>
      <c r="F209" s="464" t="s">
        <v>2893</v>
      </c>
      <c r="G209" s="464" t="s">
        <v>1610</v>
      </c>
      <c r="H209" s="466"/>
      <c r="I209" s="471">
        <v>2</v>
      </c>
    </row>
    <row r="210" spans="1:9" ht="56.25" customHeight="1" x14ac:dyDescent="0.2">
      <c r="A210" s="455">
        <v>202</v>
      </c>
      <c r="B210" s="462" t="s">
        <v>9688</v>
      </c>
      <c r="C210" s="460" t="s">
        <v>9689</v>
      </c>
      <c r="D210" s="46">
        <v>41170</v>
      </c>
      <c r="E210" s="463" t="s">
        <v>9690</v>
      </c>
      <c r="F210" s="464" t="s">
        <v>2346</v>
      </c>
      <c r="G210" s="464" t="s">
        <v>1610</v>
      </c>
      <c r="H210" s="466"/>
      <c r="I210" s="471">
        <v>1</v>
      </c>
    </row>
    <row r="211" spans="1:9" ht="56.25" customHeight="1" x14ac:dyDescent="0.2">
      <c r="A211" s="455">
        <v>203</v>
      </c>
      <c r="B211" s="462" t="s">
        <v>9691</v>
      </c>
      <c r="C211" s="460" t="s">
        <v>9692</v>
      </c>
      <c r="D211" s="464">
        <v>2012</v>
      </c>
      <c r="E211" s="44" t="s">
        <v>9693</v>
      </c>
      <c r="F211" s="464" t="s">
        <v>2352</v>
      </c>
      <c r="G211" s="464" t="s">
        <v>1610</v>
      </c>
      <c r="H211" s="466"/>
      <c r="I211" s="471">
        <v>1</v>
      </c>
    </row>
    <row r="212" spans="1:9" ht="56.25" customHeight="1" x14ac:dyDescent="0.2">
      <c r="A212" s="455">
        <v>204</v>
      </c>
      <c r="B212" s="462" t="s">
        <v>9694</v>
      </c>
      <c r="C212" s="460" t="s">
        <v>9695</v>
      </c>
      <c r="D212" s="464">
        <v>2012</v>
      </c>
      <c r="E212" s="44" t="s">
        <v>9696</v>
      </c>
      <c r="F212" s="464" t="s">
        <v>659</v>
      </c>
      <c r="G212" s="464" t="s">
        <v>1610</v>
      </c>
      <c r="H212" s="466"/>
      <c r="I212" s="471">
        <v>1</v>
      </c>
    </row>
    <row r="213" spans="1:9" ht="56.25" customHeight="1" x14ac:dyDescent="0.2">
      <c r="A213" s="455">
        <v>205</v>
      </c>
      <c r="B213" s="462" t="s">
        <v>9697</v>
      </c>
      <c r="C213" s="460" t="s">
        <v>9158</v>
      </c>
      <c r="D213" s="464">
        <v>2011</v>
      </c>
      <c r="E213" s="44" t="s">
        <v>9698</v>
      </c>
      <c r="F213" s="464" t="s">
        <v>3688</v>
      </c>
      <c r="G213" s="464" t="s">
        <v>1610</v>
      </c>
      <c r="H213" s="466"/>
      <c r="I213" s="471">
        <v>1</v>
      </c>
    </row>
    <row r="214" spans="1:9" ht="56.25" customHeight="1" x14ac:dyDescent="0.2">
      <c r="A214" s="455">
        <v>206</v>
      </c>
      <c r="B214" s="462" t="s">
        <v>9699</v>
      </c>
      <c r="C214" s="460" t="s">
        <v>9158</v>
      </c>
      <c r="D214" s="464">
        <v>2011</v>
      </c>
      <c r="E214" s="463" t="s">
        <v>9700</v>
      </c>
      <c r="F214" s="464" t="s">
        <v>3688</v>
      </c>
      <c r="G214" s="464" t="s">
        <v>1610</v>
      </c>
      <c r="H214" s="466"/>
      <c r="I214" s="471">
        <v>1</v>
      </c>
    </row>
    <row r="215" spans="1:9" ht="56.25" customHeight="1" x14ac:dyDescent="0.2">
      <c r="A215" s="455">
        <v>207</v>
      </c>
      <c r="B215" s="462" t="s">
        <v>9701</v>
      </c>
      <c r="C215" s="460" t="s">
        <v>9702</v>
      </c>
      <c r="D215" s="464">
        <v>2010</v>
      </c>
      <c r="E215" s="463" t="s">
        <v>9703</v>
      </c>
      <c r="F215" s="464" t="s">
        <v>3559</v>
      </c>
      <c r="G215" s="464" t="s">
        <v>1610</v>
      </c>
      <c r="H215" s="466"/>
      <c r="I215" s="471">
        <v>1</v>
      </c>
    </row>
    <row r="216" spans="1:9" ht="56.25" customHeight="1" x14ac:dyDescent="0.2">
      <c r="A216" s="455">
        <v>208</v>
      </c>
      <c r="B216" s="462" t="s">
        <v>9704</v>
      </c>
      <c r="C216" s="460" t="s">
        <v>9705</v>
      </c>
      <c r="D216" s="464">
        <v>2013</v>
      </c>
      <c r="E216" s="44"/>
      <c r="F216" s="464" t="s">
        <v>4161</v>
      </c>
      <c r="G216" s="464" t="s">
        <v>1610</v>
      </c>
      <c r="H216" s="466"/>
      <c r="I216" s="471">
        <v>1</v>
      </c>
    </row>
    <row r="217" spans="1:9" ht="56.25" customHeight="1" x14ac:dyDescent="0.2">
      <c r="A217" s="455">
        <v>209</v>
      </c>
      <c r="B217" s="462" t="s">
        <v>9706</v>
      </c>
      <c r="C217" s="460" t="s">
        <v>4565</v>
      </c>
      <c r="D217" s="464">
        <v>2013</v>
      </c>
      <c r="E217" s="463" t="s">
        <v>9707</v>
      </c>
      <c r="F217" s="464" t="s">
        <v>2321</v>
      </c>
      <c r="G217" s="464" t="s">
        <v>1610</v>
      </c>
      <c r="H217" s="466"/>
      <c r="I217" s="471">
        <v>1</v>
      </c>
    </row>
    <row r="218" spans="1:9" ht="56.25" customHeight="1" x14ac:dyDescent="0.2">
      <c r="A218" s="455">
        <v>210</v>
      </c>
      <c r="B218" s="462" t="s">
        <v>9708</v>
      </c>
      <c r="C218" s="460" t="s">
        <v>9709</v>
      </c>
      <c r="D218" s="464">
        <v>2013</v>
      </c>
      <c r="E218" s="463" t="s">
        <v>9710</v>
      </c>
      <c r="F218" s="464" t="s">
        <v>4161</v>
      </c>
      <c r="G218" s="464" t="s">
        <v>1610</v>
      </c>
      <c r="H218" s="466"/>
      <c r="I218" s="471">
        <v>1</v>
      </c>
    </row>
    <row r="219" spans="1:9" ht="56.25" customHeight="1" x14ac:dyDescent="0.2">
      <c r="A219" s="455">
        <v>211</v>
      </c>
      <c r="B219" s="462" t="s">
        <v>9711</v>
      </c>
      <c r="C219" s="460" t="s">
        <v>4352</v>
      </c>
      <c r="D219" s="464">
        <v>2013</v>
      </c>
      <c r="E219" s="463" t="s">
        <v>9712</v>
      </c>
      <c r="F219" s="464" t="s">
        <v>2321</v>
      </c>
      <c r="G219" s="464" t="s">
        <v>1610</v>
      </c>
      <c r="H219" s="466"/>
      <c r="I219" s="471">
        <v>1</v>
      </c>
    </row>
    <row r="220" spans="1:9" ht="56.25" customHeight="1" x14ac:dyDescent="0.2">
      <c r="A220" s="455">
        <v>212</v>
      </c>
      <c r="B220" s="462" t="s">
        <v>9713</v>
      </c>
      <c r="C220" s="599" t="s">
        <v>9714</v>
      </c>
      <c r="D220" s="482">
        <v>2013</v>
      </c>
      <c r="E220" s="602" t="s">
        <v>9715</v>
      </c>
      <c r="F220" s="482" t="s">
        <v>1361</v>
      </c>
      <c r="G220" s="464" t="s">
        <v>1610</v>
      </c>
      <c r="H220" s="466"/>
      <c r="I220" s="471">
        <v>1</v>
      </c>
    </row>
    <row r="221" spans="1:9" ht="56.25" customHeight="1" x14ac:dyDescent="0.2">
      <c r="A221" s="455">
        <v>213</v>
      </c>
      <c r="B221" s="462" t="s">
        <v>9716</v>
      </c>
      <c r="C221" s="599" t="s">
        <v>9717</v>
      </c>
      <c r="D221" s="482">
        <v>2013</v>
      </c>
      <c r="E221" s="602" t="s">
        <v>9718</v>
      </c>
      <c r="F221" s="464" t="s">
        <v>659</v>
      </c>
      <c r="G221" s="464" t="s">
        <v>1610</v>
      </c>
      <c r="H221" s="466"/>
      <c r="I221" s="603">
        <v>2</v>
      </c>
    </row>
    <row r="222" spans="1:9" ht="56.25" customHeight="1" x14ac:dyDescent="0.2">
      <c r="A222" s="455">
        <v>214</v>
      </c>
      <c r="B222" s="462" t="s">
        <v>9719</v>
      </c>
      <c r="C222" s="478" t="s">
        <v>9720</v>
      </c>
      <c r="D222" s="480">
        <v>2013</v>
      </c>
      <c r="E222" s="604" t="s">
        <v>9721</v>
      </c>
      <c r="F222" s="464" t="s">
        <v>4161</v>
      </c>
      <c r="G222" s="464" t="s">
        <v>1610</v>
      </c>
      <c r="H222" s="466"/>
      <c r="I222" s="555">
        <v>1</v>
      </c>
    </row>
    <row r="223" spans="1:9" ht="56.25" customHeight="1" x14ac:dyDescent="0.2">
      <c r="A223" s="455">
        <v>215</v>
      </c>
      <c r="B223" s="462" t="s">
        <v>9722</v>
      </c>
      <c r="C223" s="460" t="s">
        <v>9723</v>
      </c>
      <c r="D223" s="464">
        <v>2013</v>
      </c>
      <c r="E223" s="460"/>
      <c r="F223" s="464" t="s">
        <v>541</v>
      </c>
      <c r="G223" s="464" t="s">
        <v>797</v>
      </c>
      <c r="H223" s="466"/>
      <c r="I223" s="47">
        <v>1</v>
      </c>
    </row>
    <row r="224" spans="1:9" ht="56.25" customHeight="1" x14ac:dyDescent="0.2">
      <c r="A224" s="455">
        <v>216</v>
      </c>
      <c r="B224" s="462" t="s">
        <v>9724</v>
      </c>
      <c r="C224" s="460" t="s">
        <v>9725</v>
      </c>
      <c r="D224" s="464">
        <v>2013</v>
      </c>
      <c r="E224" s="460" t="s">
        <v>9726</v>
      </c>
      <c r="F224" s="464" t="s">
        <v>2352</v>
      </c>
      <c r="G224" s="464" t="s">
        <v>1610</v>
      </c>
      <c r="H224" s="98"/>
      <c r="I224" s="471">
        <v>1</v>
      </c>
    </row>
    <row r="225" spans="1:9" ht="56.25" customHeight="1" x14ac:dyDescent="0.2">
      <c r="A225" s="455">
        <v>217</v>
      </c>
      <c r="B225" s="462" t="s">
        <v>9727</v>
      </c>
      <c r="C225" s="460" t="s">
        <v>9728</v>
      </c>
      <c r="D225" s="464">
        <v>2013</v>
      </c>
      <c r="E225" s="460"/>
      <c r="F225" s="464" t="s">
        <v>2352</v>
      </c>
      <c r="G225" s="464" t="s">
        <v>1610</v>
      </c>
      <c r="H225" s="466"/>
      <c r="I225" s="471">
        <v>2</v>
      </c>
    </row>
    <row r="226" spans="1:9" ht="56.25" customHeight="1" x14ac:dyDescent="0.2">
      <c r="A226" s="455">
        <v>218</v>
      </c>
      <c r="B226" s="462" t="s">
        <v>9729</v>
      </c>
      <c r="C226" s="460" t="s">
        <v>9730</v>
      </c>
      <c r="D226" s="464">
        <v>2013</v>
      </c>
      <c r="E226" s="460"/>
      <c r="F226" s="464" t="s">
        <v>2352</v>
      </c>
      <c r="G226" s="464" t="s">
        <v>1610</v>
      </c>
      <c r="H226" s="466"/>
      <c r="I226" s="471">
        <v>2</v>
      </c>
    </row>
    <row r="227" spans="1:9" ht="56.25" customHeight="1" x14ac:dyDescent="0.2">
      <c r="A227" s="455">
        <v>219</v>
      </c>
      <c r="B227" s="462" t="s">
        <v>9731</v>
      </c>
      <c r="C227" s="460" t="s">
        <v>9732</v>
      </c>
      <c r="D227" s="464">
        <v>2013</v>
      </c>
      <c r="E227" s="460"/>
      <c r="F227" s="464" t="s">
        <v>2352</v>
      </c>
      <c r="G227" s="464" t="s">
        <v>1610</v>
      </c>
      <c r="H227" s="466"/>
      <c r="I227" s="471">
        <v>2</v>
      </c>
    </row>
    <row r="228" spans="1:9" ht="56.25" customHeight="1" x14ac:dyDescent="0.2">
      <c r="A228" s="455">
        <v>220</v>
      </c>
      <c r="B228" s="462" t="s">
        <v>9733</v>
      </c>
      <c r="C228" s="460" t="s">
        <v>9734</v>
      </c>
      <c r="D228" s="464">
        <v>2013</v>
      </c>
      <c r="E228" s="460" t="s">
        <v>9735</v>
      </c>
      <c r="F228" s="464" t="s">
        <v>2352</v>
      </c>
      <c r="G228" s="464" t="s">
        <v>1610</v>
      </c>
      <c r="H228" s="466"/>
      <c r="I228" s="471">
        <v>15</v>
      </c>
    </row>
    <row r="229" spans="1:9" ht="56.25" customHeight="1" x14ac:dyDescent="0.2">
      <c r="A229" s="455">
        <v>221</v>
      </c>
      <c r="B229" s="462" t="s">
        <v>9736</v>
      </c>
      <c r="C229" s="460" t="s">
        <v>9737</v>
      </c>
      <c r="D229" s="464">
        <v>2013</v>
      </c>
      <c r="E229" s="460" t="s">
        <v>9738</v>
      </c>
      <c r="F229" s="464" t="s">
        <v>2352</v>
      </c>
      <c r="G229" s="464" t="s">
        <v>1610</v>
      </c>
      <c r="H229" s="466"/>
      <c r="I229" s="471">
        <v>1</v>
      </c>
    </row>
    <row r="230" spans="1:9" ht="56.25" customHeight="1" x14ac:dyDescent="0.2">
      <c r="A230" s="455">
        <v>222</v>
      </c>
      <c r="B230" s="462" t="s">
        <v>9739</v>
      </c>
      <c r="C230" s="460" t="s">
        <v>9740</v>
      </c>
      <c r="D230" s="464">
        <v>2013</v>
      </c>
      <c r="E230" s="460" t="s">
        <v>9741</v>
      </c>
      <c r="F230" s="464" t="s">
        <v>2352</v>
      </c>
      <c r="G230" s="464" t="s">
        <v>1610</v>
      </c>
      <c r="H230" s="466"/>
      <c r="I230" s="471">
        <v>1</v>
      </c>
    </row>
    <row r="231" spans="1:9" ht="56.25" customHeight="1" x14ac:dyDescent="0.2">
      <c r="A231" s="455">
        <v>223</v>
      </c>
      <c r="B231" s="462" t="s">
        <v>9742</v>
      </c>
      <c r="C231" s="460" t="s">
        <v>9743</v>
      </c>
      <c r="D231" s="464">
        <v>2013</v>
      </c>
      <c r="E231" s="460" t="s">
        <v>9744</v>
      </c>
      <c r="F231" s="464" t="s">
        <v>2352</v>
      </c>
      <c r="G231" s="464" t="s">
        <v>1610</v>
      </c>
      <c r="H231" s="466"/>
      <c r="I231" s="471">
        <v>1</v>
      </c>
    </row>
    <row r="232" spans="1:9" ht="56.25" customHeight="1" x14ac:dyDescent="0.2">
      <c r="A232" s="455">
        <v>224</v>
      </c>
      <c r="B232" s="462" t="s">
        <v>9745</v>
      </c>
      <c r="C232" s="460" t="s">
        <v>9746</v>
      </c>
      <c r="D232" s="464">
        <v>2013</v>
      </c>
      <c r="E232" s="460"/>
      <c r="F232" s="464" t="s">
        <v>2352</v>
      </c>
      <c r="G232" s="464" t="s">
        <v>1610</v>
      </c>
      <c r="H232" s="466"/>
      <c r="I232" s="471">
        <v>1</v>
      </c>
    </row>
    <row r="233" spans="1:9" ht="56.25" customHeight="1" x14ac:dyDescent="0.2">
      <c r="A233" s="455">
        <v>225</v>
      </c>
      <c r="B233" s="462" t="s">
        <v>9747</v>
      </c>
      <c r="C233" s="463" t="s">
        <v>9748</v>
      </c>
      <c r="D233" s="464">
        <v>2013</v>
      </c>
      <c r="E233" s="466" t="s">
        <v>9749</v>
      </c>
      <c r="F233" s="482" t="s">
        <v>1361</v>
      </c>
      <c r="G233" s="464" t="s">
        <v>1610</v>
      </c>
      <c r="H233" s="466"/>
      <c r="I233" s="47">
        <v>1</v>
      </c>
    </row>
    <row r="234" spans="1:9" ht="56.25" customHeight="1" x14ac:dyDescent="0.2">
      <c r="A234" s="455">
        <v>226</v>
      </c>
      <c r="B234" s="462" t="s">
        <v>9750</v>
      </c>
      <c r="C234" s="463" t="s">
        <v>9751</v>
      </c>
      <c r="D234" s="464">
        <v>2014</v>
      </c>
      <c r="E234" s="484" t="s">
        <v>9752</v>
      </c>
      <c r="F234" s="464" t="s">
        <v>2321</v>
      </c>
      <c r="G234" s="464" t="s">
        <v>1610</v>
      </c>
      <c r="H234" s="466"/>
      <c r="I234" s="47">
        <v>1</v>
      </c>
    </row>
    <row r="235" spans="1:9" ht="56.25" customHeight="1" x14ac:dyDescent="0.2">
      <c r="A235" s="455">
        <v>227</v>
      </c>
      <c r="B235" s="462" t="s">
        <v>9753</v>
      </c>
      <c r="C235" s="463" t="s">
        <v>9754</v>
      </c>
      <c r="D235" s="46">
        <v>41593</v>
      </c>
      <c r="E235" s="460" t="s">
        <v>9755</v>
      </c>
      <c r="F235" s="464" t="s">
        <v>2346</v>
      </c>
      <c r="G235" s="464" t="s">
        <v>1610</v>
      </c>
      <c r="H235" s="466"/>
      <c r="I235" s="47">
        <v>1</v>
      </c>
    </row>
    <row r="236" spans="1:9" ht="56.25" customHeight="1" x14ac:dyDescent="0.2">
      <c r="A236" s="455">
        <v>228</v>
      </c>
      <c r="B236" s="462" t="s">
        <v>9756</v>
      </c>
      <c r="C236" s="463" t="s">
        <v>9757</v>
      </c>
      <c r="D236" s="46">
        <v>41830</v>
      </c>
      <c r="E236" s="44" t="s">
        <v>9758</v>
      </c>
      <c r="F236" s="464" t="s">
        <v>2321</v>
      </c>
      <c r="G236" s="464" t="s">
        <v>1610</v>
      </c>
      <c r="H236" s="466"/>
      <c r="I236" s="47">
        <v>1</v>
      </c>
    </row>
    <row r="237" spans="1:9" ht="56.25" customHeight="1" x14ac:dyDescent="0.2">
      <c r="A237" s="455">
        <v>229</v>
      </c>
      <c r="B237" s="462" t="s">
        <v>9759</v>
      </c>
      <c r="C237" s="463" t="s">
        <v>9760</v>
      </c>
      <c r="D237" s="46">
        <v>41710</v>
      </c>
      <c r="E237" s="44" t="s">
        <v>9761</v>
      </c>
      <c r="F237" s="464" t="s">
        <v>2339</v>
      </c>
      <c r="G237" s="464" t="s">
        <v>1610</v>
      </c>
      <c r="H237" s="466"/>
      <c r="I237" s="47">
        <v>1</v>
      </c>
    </row>
    <row r="238" spans="1:9" ht="56.25" customHeight="1" x14ac:dyDescent="0.2">
      <c r="A238" s="455">
        <v>230</v>
      </c>
      <c r="B238" s="462" t="s">
        <v>9762</v>
      </c>
      <c r="C238" s="463" t="s">
        <v>9763</v>
      </c>
      <c r="D238" s="46">
        <v>41710</v>
      </c>
      <c r="E238" s="44" t="s">
        <v>9764</v>
      </c>
      <c r="F238" s="464" t="s">
        <v>2339</v>
      </c>
      <c r="G238" s="464" t="s">
        <v>1610</v>
      </c>
      <c r="H238" s="466"/>
      <c r="I238" s="47">
        <v>1</v>
      </c>
    </row>
    <row r="239" spans="1:9" ht="56.25" customHeight="1" x14ac:dyDescent="0.2">
      <c r="A239" s="455">
        <v>231</v>
      </c>
      <c r="B239" s="462" t="s">
        <v>9765</v>
      </c>
      <c r="C239" s="463" t="s">
        <v>9766</v>
      </c>
      <c r="D239" s="464"/>
      <c r="E239" s="44" t="s">
        <v>9767</v>
      </c>
      <c r="F239" s="464" t="s">
        <v>7878</v>
      </c>
      <c r="G239" s="464" t="s">
        <v>1610</v>
      </c>
      <c r="H239" s="466"/>
      <c r="I239" s="47">
        <v>1</v>
      </c>
    </row>
    <row r="240" spans="1:9" ht="56.25" customHeight="1" x14ac:dyDescent="0.2">
      <c r="A240" s="455">
        <v>232</v>
      </c>
      <c r="B240" s="462" t="s">
        <v>9768</v>
      </c>
      <c r="C240" s="463" t="s">
        <v>9766</v>
      </c>
      <c r="D240" s="464"/>
      <c r="E240" s="44" t="s">
        <v>9769</v>
      </c>
      <c r="F240" s="464" t="s">
        <v>7878</v>
      </c>
      <c r="G240" s="464" t="s">
        <v>1610</v>
      </c>
      <c r="H240" s="466"/>
      <c r="I240" s="47">
        <v>1</v>
      </c>
    </row>
    <row r="241" spans="1:9" ht="56.25" customHeight="1" x14ac:dyDescent="0.2">
      <c r="A241" s="455">
        <v>233</v>
      </c>
      <c r="B241" s="462" t="s">
        <v>9770</v>
      </c>
      <c r="C241" s="463" t="s">
        <v>9771</v>
      </c>
      <c r="D241" s="464"/>
      <c r="E241" s="44" t="s">
        <v>9772</v>
      </c>
      <c r="F241" s="464" t="s">
        <v>7878</v>
      </c>
      <c r="G241" s="464" t="s">
        <v>1610</v>
      </c>
      <c r="H241" s="466"/>
      <c r="I241" s="47">
        <v>1</v>
      </c>
    </row>
    <row r="242" spans="1:9" ht="56.25" customHeight="1" x14ac:dyDescent="0.2">
      <c r="A242" s="455">
        <v>234</v>
      </c>
      <c r="B242" s="462" t="s">
        <v>9773</v>
      </c>
      <c r="C242" s="463" t="s">
        <v>9774</v>
      </c>
      <c r="D242" s="464"/>
      <c r="E242" s="44" t="s">
        <v>9775</v>
      </c>
      <c r="F242" s="464" t="s">
        <v>7878</v>
      </c>
      <c r="G242" s="464" t="s">
        <v>1610</v>
      </c>
      <c r="H242" s="466"/>
      <c r="I242" s="47">
        <v>1</v>
      </c>
    </row>
    <row r="243" spans="1:9" ht="56.25" customHeight="1" x14ac:dyDescent="0.2">
      <c r="A243" s="455">
        <v>235</v>
      </c>
      <c r="B243" s="462" t="s">
        <v>9776</v>
      </c>
      <c r="C243" s="463" t="s">
        <v>9777</v>
      </c>
      <c r="D243" s="464"/>
      <c r="E243" s="44" t="s">
        <v>9778</v>
      </c>
      <c r="F243" s="464" t="s">
        <v>7878</v>
      </c>
      <c r="G243" s="464" t="s">
        <v>1610</v>
      </c>
      <c r="H243" s="466"/>
      <c r="I243" s="47">
        <v>1</v>
      </c>
    </row>
    <row r="244" spans="1:9" ht="56.25" customHeight="1" x14ac:dyDescent="0.2">
      <c r="A244" s="455">
        <v>236</v>
      </c>
      <c r="B244" s="462" t="s">
        <v>9779</v>
      </c>
      <c r="C244" s="463" t="s">
        <v>9780</v>
      </c>
      <c r="D244" s="464"/>
      <c r="E244" s="44" t="s">
        <v>9781</v>
      </c>
      <c r="F244" s="464" t="s">
        <v>7878</v>
      </c>
      <c r="G244" s="464" t="s">
        <v>1610</v>
      </c>
      <c r="H244" s="466"/>
      <c r="I244" s="47">
        <v>1</v>
      </c>
    </row>
    <row r="245" spans="1:9" ht="56.25" customHeight="1" x14ac:dyDescent="0.2">
      <c r="A245" s="455">
        <v>237</v>
      </c>
      <c r="B245" s="462" t="s">
        <v>9782</v>
      </c>
      <c r="C245" s="463" t="s">
        <v>9783</v>
      </c>
      <c r="D245" s="464"/>
      <c r="E245" s="44" t="s">
        <v>9784</v>
      </c>
      <c r="F245" s="464" t="s">
        <v>7878</v>
      </c>
      <c r="G245" s="464" t="s">
        <v>1610</v>
      </c>
      <c r="H245" s="466"/>
      <c r="I245" s="47">
        <v>1</v>
      </c>
    </row>
    <row r="246" spans="1:9" ht="56.25" customHeight="1" x14ac:dyDescent="0.2">
      <c r="A246" s="455">
        <v>238</v>
      </c>
      <c r="B246" s="462" t="s">
        <v>9785</v>
      </c>
      <c r="C246" s="463" t="s">
        <v>9786</v>
      </c>
      <c r="D246" s="464"/>
      <c r="E246" s="44" t="s">
        <v>9787</v>
      </c>
      <c r="F246" s="464" t="s">
        <v>7878</v>
      </c>
      <c r="G246" s="464" t="s">
        <v>1610</v>
      </c>
      <c r="H246" s="466"/>
      <c r="I246" s="47">
        <v>1</v>
      </c>
    </row>
    <row r="247" spans="1:9" ht="56.25" customHeight="1" x14ac:dyDescent="0.2">
      <c r="A247" s="455">
        <v>239</v>
      </c>
      <c r="B247" s="462" t="s">
        <v>9788</v>
      </c>
      <c r="C247" s="463" t="s">
        <v>9789</v>
      </c>
      <c r="D247" s="464"/>
      <c r="E247" s="44" t="s">
        <v>9790</v>
      </c>
      <c r="F247" s="464" t="s">
        <v>7878</v>
      </c>
      <c r="G247" s="464" t="s">
        <v>1610</v>
      </c>
      <c r="H247" s="466"/>
      <c r="I247" s="47">
        <v>1</v>
      </c>
    </row>
    <row r="248" spans="1:9" ht="56.25" customHeight="1" x14ac:dyDescent="0.2">
      <c r="A248" s="455">
        <v>240</v>
      </c>
      <c r="B248" s="462" t="s">
        <v>9791</v>
      </c>
      <c r="C248" s="463" t="s">
        <v>9792</v>
      </c>
      <c r="D248" s="464"/>
      <c r="E248" s="44" t="s">
        <v>9793</v>
      </c>
      <c r="F248" s="464" t="s">
        <v>7878</v>
      </c>
      <c r="G248" s="464" t="s">
        <v>1610</v>
      </c>
      <c r="H248" s="466"/>
      <c r="I248" s="47">
        <v>1</v>
      </c>
    </row>
    <row r="249" spans="1:9" ht="56.25" customHeight="1" x14ac:dyDescent="0.2">
      <c r="A249" s="455">
        <v>241</v>
      </c>
      <c r="B249" s="462" t="s">
        <v>9794</v>
      </c>
      <c r="C249" s="479" t="s">
        <v>9795</v>
      </c>
      <c r="D249" s="464"/>
      <c r="E249" s="484" t="s">
        <v>9796</v>
      </c>
      <c r="F249" s="464" t="s">
        <v>7878</v>
      </c>
      <c r="G249" s="464" t="s">
        <v>1610</v>
      </c>
      <c r="H249" s="466"/>
      <c r="I249" s="47">
        <v>2</v>
      </c>
    </row>
    <row r="250" spans="1:9" ht="56.25" customHeight="1" x14ac:dyDescent="0.2">
      <c r="A250" s="455">
        <v>242</v>
      </c>
      <c r="B250" s="462" t="s">
        <v>9797</v>
      </c>
      <c r="C250" s="460" t="s">
        <v>9798</v>
      </c>
      <c r="D250" s="464"/>
      <c r="E250" s="605" t="s">
        <v>9799</v>
      </c>
      <c r="F250" s="464" t="s">
        <v>7878</v>
      </c>
      <c r="G250" s="464" t="s">
        <v>1610</v>
      </c>
      <c r="H250" s="466"/>
      <c r="I250" s="47">
        <v>2</v>
      </c>
    </row>
    <row r="251" spans="1:9" ht="56.25" customHeight="1" x14ac:dyDescent="0.2">
      <c r="A251" s="455">
        <v>243</v>
      </c>
      <c r="B251" s="462" t="s">
        <v>9800</v>
      </c>
      <c r="C251" s="460" t="s">
        <v>9801</v>
      </c>
      <c r="D251" s="464"/>
      <c r="E251" s="605" t="s">
        <v>9802</v>
      </c>
      <c r="F251" s="464" t="s">
        <v>7878</v>
      </c>
      <c r="G251" s="464" t="s">
        <v>1610</v>
      </c>
      <c r="H251" s="466"/>
      <c r="I251" s="47">
        <v>2</v>
      </c>
    </row>
    <row r="252" spans="1:9" ht="56.25" customHeight="1" x14ac:dyDescent="0.2">
      <c r="A252" s="455">
        <v>244</v>
      </c>
      <c r="B252" s="462" t="s">
        <v>9803</v>
      </c>
      <c r="C252" s="460" t="s">
        <v>9804</v>
      </c>
      <c r="D252" s="464"/>
      <c r="E252" s="605" t="s">
        <v>9805</v>
      </c>
      <c r="F252" s="464" t="s">
        <v>7878</v>
      </c>
      <c r="G252" s="464" t="s">
        <v>1610</v>
      </c>
      <c r="H252" s="466"/>
      <c r="I252" s="47">
        <v>1</v>
      </c>
    </row>
    <row r="253" spans="1:9" ht="56.25" customHeight="1" x14ac:dyDescent="0.2">
      <c r="A253" s="455">
        <v>245</v>
      </c>
      <c r="B253" s="462" t="s">
        <v>9806</v>
      </c>
      <c r="C253" s="478" t="s">
        <v>9807</v>
      </c>
      <c r="D253" s="464"/>
      <c r="E253" s="605" t="s">
        <v>9808</v>
      </c>
      <c r="F253" s="464" t="s">
        <v>7878</v>
      </c>
      <c r="G253" s="464" t="s">
        <v>1610</v>
      </c>
      <c r="H253" s="466"/>
      <c r="I253" s="47">
        <v>1</v>
      </c>
    </row>
    <row r="254" spans="1:9" ht="56.25" customHeight="1" x14ac:dyDescent="0.2">
      <c r="A254" s="455">
        <v>246</v>
      </c>
      <c r="B254" s="462" t="s">
        <v>9809</v>
      </c>
      <c r="C254" s="460" t="s">
        <v>9810</v>
      </c>
      <c r="D254" s="464"/>
      <c r="E254" s="605" t="s">
        <v>9811</v>
      </c>
      <c r="F254" s="464" t="s">
        <v>7878</v>
      </c>
      <c r="G254" s="464" t="s">
        <v>1610</v>
      </c>
      <c r="H254" s="466"/>
      <c r="I254" s="47">
        <v>1</v>
      </c>
    </row>
    <row r="255" spans="1:9" ht="56.25" customHeight="1" x14ac:dyDescent="0.2">
      <c r="A255" s="455">
        <v>247</v>
      </c>
      <c r="B255" s="462" t="s">
        <v>9812</v>
      </c>
      <c r="C255" s="460" t="s">
        <v>9813</v>
      </c>
      <c r="D255" s="357"/>
      <c r="E255" s="484" t="s">
        <v>9814</v>
      </c>
      <c r="F255" s="464" t="s">
        <v>2937</v>
      </c>
      <c r="G255" s="464" t="s">
        <v>1610</v>
      </c>
      <c r="H255" s="466"/>
      <c r="I255" s="384">
        <v>2</v>
      </c>
    </row>
    <row r="256" spans="1:9" ht="56.25" customHeight="1" x14ac:dyDescent="0.2">
      <c r="A256" s="455">
        <v>248</v>
      </c>
      <c r="B256" s="462" t="s">
        <v>9815</v>
      </c>
      <c r="C256" s="460" t="s">
        <v>9816</v>
      </c>
      <c r="D256" s="357"/>
      <c r="E256" s="484" t="s">
        <v>9817</v>
      </c>
      <c r="F256" s="464" t="s">
        <v>2937</v>
      </c>
      <c r="G256" s="464" t="s">
        <v>1610</v>
      </c>
      <c r="H256" s="466"/>
      <c r="I256" s="384">
        <v>1</v>
      </c>
    </row>
    <row r="257" spans="1:9" ht="56.25" customHeight="1" x14ac:dyDescent="0.2">
      <c r="A257" s="455">
        <v>249</v>
      </c>
      <c r="B257" s="462" t="s">
        <v>9818</v>
      </c>
      <c r="C257" s="460" t="s">
        <v>9819</v>
      </c>
      <c r="D257" s="464"/>
      <c r="E257" s="463" t="s">
        <v>9820</v>
      </c>
      <c r="F257" s="464" t="s">
        <v>4161</v>
      </c>
      <c r="G257" s="464" t="s">
        <v>1610</v>
      </c>
      <c r="H257" s="466"/>
      <c r="I257" s="47">
        <v>2</v>
      </c>
    </row>
    <row r="258" spans="1:9" ht="56.25" customHeight="1" x14ac:dyDescent="0.2">
      <c r="A258" s="455">
        <v>250</v>
      </c>
      <c r="B258" s="462" t="s">
        <v>9821</v>
      </c>
      <c r="C258" s="460" t="s">
        <v>9822</v>
      </c>
      <c r="D258" s="464"/>
      <c r="E258" s="463" t="s">
        <v>9823</v>
      </c>
      <c r="F258" s="464" t="s">
        <v>2339</v>
      </c>
      <c r="G258" s="464" t="s">
        <v>1610</v>
      </c>
      <c r="H258" s="466"/>
      <c r="I258" s="47">
        <v>1</v>
      </c>
    </row>
    <row r="259" spans="1:9" ht="56.25" customHeight="1" x14ac:dyDescent="0.2">
      <c r="A259" s="455">
        <v>251</v>
      </c>
      <c r="B259" s="462" t="s">
        <v>9824</v>
      </c>
      <c r="C259" s="460" t="s">
        <v>9825</v>
      </c>
      <c r="D259" s="464"/>
      <c r="E259" s="463" t="s">
        <v>9826</v>
      </c>
      <c r="F259" s="464" t="s">
        <v>2339</v>
      </c>
      <c r="G259" s="464" t="s">
        <v>1610</v>
      </c>
      <c r="H259" s="466"/>
      <c r="I259" s="47">
        <v>1</v>
      </c>
    </row>
    <row r="260" spans="1:9" ht="56.25" customHeight="1" x14ac:dyDescent="0.2">
      <c r="A260" s="455">
        <v>252</v>
      </c>
      <c r="B260" s="462" t="s">
        <v>9827</v>
      </c>
      <c r="C260" s="460" t="s">
        <v>9828</v>
      </c>
      <c r="D260" s="464"/>
      <c r="E260" s="463" t="s">
        <v>9829</v>
      </c>
      <c r="F260" s="464" t="s">
        <v>7878</v>
      </c>
      <c r="G260" s="464" t="s">
        <v>1610</v>
      </c>
      <c r="H260" s="466"/>
      <c r="I260" s="47">
        <v>1</v>
      </c>
    </row>
    <row r="261" spans="1:9" ht="56.25" customHeight="1" x14ac:dyDescent="0.2">
      <c r="A261" s="455">
        <v>253</v>
      </c>
      <c r="B261" s="462" t="s">
        <v>9830</v>
      </c>
      <c r="C261" s="460" t="s">
        <v>9831</v>
      </c>
      <c r="D261" s="474"/>
      <c r="E261" s="463" t="s">
        <v>9832</v>
      </c>
      <c r="F261" s="464" t="s">
        <v>7878</v>
      </c>
      <c r="G261" s="474" t="s">
        <v>1610</v>
      </c>
      <c r="H261" s="466"/>
      <c r="I261" s="384">
        <v>1</v>
      </c>
    </row>
    <row r="262" spans="1:9" ht="56.25" customHeight="1" x14ac:dyDescent="0.2">
      <c r="A262" s="455">
        <v>254</v>
      </c>
      <c r="B262" s="462" t="s">
        <v>9833</v>
      </c>
      <c r="C262" s="460" t="s">
        <v>9834</v>
      </c>
      <c r="D262" s="474"/>
      <c r="E262" s="484" t="s">
        <v>9835</v>
      </c>
      <c r="F262" s="464" t="s">
        <v>7878</v>
      </c>
      <c r="G262" s="474" t="s">
        <v>1610</v>
      </c>
      <c r="H262" s="466"/>
      <c r="I262" s="384">
        <v>1</v>
      </c>
    </row>
    <row r="263" spans="1:9" ht="59.25" customHeight="1" x14ac:dyDescent="0.2">
      <c r="A263" s="455">
        <v>255</v>
      </c>
      <c r="B263" s="462" t="s">
        <v>9836</v>
      </c>
      <c r="C263" s="460" t="s">
        <v>9837</v>
      </c>
      <c r="D263" s="464"/>
      <c r="E263" s="463" t="s">
        <v>9838</v>
      </c>
      <c r="F263" s="464" t="s">
        <v>7878</v>
      </c>
      <c r="G263" s="474" t="s">
        <v>1610</v>
      </c>
      <c r="H263" s="466"/>
      <c r="I263" s="47">
        <v>1</v>
      </c>
    </row>
    <row r="264" spans="1:9" ht="59.25" customHeight="1" x14ac:dyDescent="0.2">
      <c r="A264" s="455">
        <v>256</v>
      </c>
      <c r="B264" s="462" t="s">
        <v>9839</v>
      </c>
      <c r="C264" s="460" t="s">
        <v>9840</v>
      </c>
      <c r="D264" s="464"/>
      <c r="E264" s="463" t="s">
        <v>9841</v>
      </c>
      <c r="F264" s="464" t="s">
        <v>7878</v>
      </c>
      <c r="G264" s="474" t="s">
        <v>1610</v>
      </c>
      <c r="H264" s="466"/>
      <c r="I264" s="47">
        <v>1</v>
      </c>
    </row>
    <row r="265" spans="1:9" ht="59.25" customHeight="1" x14ac:dyDescent="0.2">
      <c r="A265" s="455">
        <v>257</v>
      </c>
      <c r="B265" s="462" t="s">
        <v>9842</v>
      </c>
      <c r="C265" s="460" t="s">
        <v>9822</v>
      </c>
      <c r="D265" s="464">
        <v>2013</v>
      </c>
      <c r="E265" s="463" t="s">
        <v>9843</v>
      </c>
      <c r="F265" s="464" t="s">
        <v>7878</v>
      </c>
      <c r="G265" s="474" t="s">
        <v>1610</v>
      </c>
      <c r="H265" s="466"/>
      <c r="I265" s="47">
        <v>1</v>
      </c>
    </row>
    <row r="266" spans="1:9" ht="59.25" customHeight="1" x14ac:dyDescent="0.2">
      <c r="A266" s="455">
        <v>258</v>
      </c>
      <c r="B266" s="462" t="s">
        <v>9844</v>
      </c>
      <c r="C266" s="460" t="s">
        <v>9845</v>
      </c>
      <c r="D266" s="480">
        <v>2013</v>
      </c>
      <c r="E266" s="484" t="s">
        <v>9846</v>
      </c>
      <c r="F266" s="464" t="s">
        <v>4161</v>
      </c>
      <c r="G266" s="474" t="s">
        <v>1610</v>
      </c>
      <c r="H266" s="466"/>
      <c r="I266" s="47">
        <v>1</v>
      </c>
    </row>
    <row r="267" spans="1:9" ht="59.25" customHeight="1" x14ac:dyDescent="0.2">
      <c r="A267" s="455">
        <v>259</v>
      </c>
      <c r="B267" s="462" t="s">
        <v>9847</v>
      </c>
      <c r="C267" s="460" t="s">
        <v>9848</v>
      </c>
      <c r="D267" s="480">
        <v>2013</v>
      </c>
      <c r="E267" s="484" t="s">
        <v>9849</v>
      </c>
      <c r="F267" s="464" t="s">
        <v>4161</v>
      </c>
      <c r="G267" s="474" t="s">
        <v>1610</v>
      </c>
      <c r="H267" s="466"/>
      <c r="I267" s="47">
        <v>1</v>
      </c>
    </row>
    <row r="268" spans="1:9" ht="59.25" customHeight="1" x14ac:dyDescent="0.2">
      <c r="A268" s="455">
        <v>260</v>
      </c>
      <c r="B268" s="462" t="s">
        <v>9850</v>
      </c>
      <c r="C268" s="460" t="s">
        <v>9851</v>
      </c>
      <c r="D268" s="480">
        <v>2013</v>
      </c>
      <c r="E268" s="484" t="s">
        <v>9852</v>
      </c>
      <c r="F268" s="464" t="s">
        <v>4161</v>
      </c>
      <c r="G268" s="474" t="s">
        <v>1610</v>
      </c>
      <c r="H268" s="466"/>
      <c r="I268" s="47">
        <v>1</v>
      </c>
    </row>
    <row r="269" spans="1:9" ht="59.25" customHeight="1" x14ac:dyDescent="0.2">
      <c r="A269" s="455">
        <v>261</v>
      </c>
      <c r="B269" s="462" t="s">
        <v>9853</v>
      </c>
      <c r="C269" s="460" t="s">
        <v>9854</v>
      </c>
      <c r="D269" s="464">
        <v>2014</v>
      </c>
      <c r="E269" s="484" t="s">
        <v>9855</v>
      </c>
      <c r="F269" s="464" t="s">
        <v>7878</v>
      </c>
      <c r="G269" s="474" t="s">
        <v>1610</v>
      </c>
      <c r="H269" s="466"/>
      <c r="I269" s="47">
        <v>1</v>
      </c>
    </row>
    <row r="270" spans="1:9" ht="59.25" customHeight="1" x14ac:dyDescent="0.2">
      <c r="A270" s="455">
        <v>262</v>
      </c>
      <c r="B270" s="462" t="s">
        <v>9856</v>
      </c>
      <c r="C270" s="460" t="s">
        <v>9857</v>
      </c>
      <c r="D270" s="464">
        <v>2014</v>
      </c>
      <c r="E270" s="484" t="s">
        <v>9858</v>
      </c>
      <c r="F270" s="464" t="s">
        <v>659</v>
      </c>
      <c r="G270" s="474" t="s">
        <v>1610</v>
      </c>
      <c r="H270" s="466"/>
      <c r="I270" s="47">
        <v>1</v>
      </c>
    </row>
    <row r="271" spans="1:9" ht="59.25" customHeight="1" x14ac:dyDescent="0.2">
      <c r="A271" s="455">
        <v>263</v>
      </c>
      <c r="B271" s="462" t="s">
        <v>9859</v>
      </c>
      <c r="C271" s="460" t="s">
        <v>6347</v>
      </c>
      <c r="D271" s="464">
        <v>2014</v>
      </c>
      <c r="E271" s="484" t="s">
        <v>9860</v>
      </c>
      <c r="F271" s="482" t="s">
        <v>1361</v>
      </c>
      <c r="G271" s="474" t="s">
        <v>1610</v>
      </c>
      <c r="H271" s="466"/>
      <c r="I271" s="47">
        <v>1</v>
      </c>
    </row>
    <row r="272" spans="1:9" ht="59.25" customHeight="1" x14ac:dyDescent="0.2">
      <c r="A272" s="455">
        <v>264</v>
      </c>
      <c r="B272" s="462" t="s">
        <v>9861</v>
      </c>
      <c r="C272" s="460" t="s">
        <v>9862</v>
      </c>
      <c r="D272" s="464">
        <v>2014</v>
      </c>
      <c r="E272" s="484" t="s">
        <v>9863</v>
      </c>
      <c r="F272" s="482" t="s">
        <v>1361</v>
      </c>
      <c r="G272" s="474" t="s">
        <v>1610</v>
      </c>
      <c r="H272" s="466"/>
      <c r="I272" s="47">
        <v>1</v>
      </c>
    </row>
    <row r="273" spans="1:10" ht="59.25" customHeight="1" x14ac:dyDescent="0.2">
      <c r="A273" s="455">
        <v>265</v>
      </c>
      <c r="B273" s="462" t="s">
        <v>9864</v>
      </c>
      <c r="C273" s="460" t="s">
        <v>9862</v>
      </c>
      <c r="D273" s="464">
        <v>2014</v>
      </c>
      <c r="E273" s="484" t="s">
        <v>9865</v>
      </c>
      <c r="F273" s="482" t="s">
        <v>1361</v>
      </c>
      <c r="G273" s="474" t="s">
        <v>1610</v>
      </c>
      <c r="H273" s="466"/>
      <c r="I273" s="47">
        <v>1</v>
      </c>
    </row>
    <row r="274" spans="1:10" ht="59.25" customHeight="1" x14ac:dyDescent="0.2">
      <c r="A274" s="455">
        <v>266</v>
      </c>
      <c r="B274" s="462" t="s">
        <v>9866</v>
      </c>
      <c r="C274" s="460" t="s">
        <v>9766</v>
      </c>
      <c r="D274" s="464">
        <v>2014</v>
      </c>
      <c r="E274" s="484" t="s">
        <v>9867</v>
      </c>
      <c r="F274" s="464" t="s">
        <v>4161</v>
      </c>
      <c r="G274" s="474" t="s">
        <v>1610</v>
      </c>
      <c r="H274" s="466"/>
      <c r="I274" s="47">
        <v>1</v>
      </c>
    </row>
    <row r="275" spans="1:10" ht="59.25" customHeight="1" x14ac:dyDescent="0.2">
      <c r="A275" s="455">
        <v>267</v>
      </c>
      <c r="B275" s="462" t="s">
        <v>9868</v>
      </c>
      <c r="C275" s="460" t="s">
        <v>9766</v>
      </c>
      <c r="D275" s="464">
        <v>2014</v>
      </c>
      <c r="E275" s="484" t="s">
        <v>9869</v>
      </c>
      <c r="F275" s="464" t="s">
        <v>4161</v>
      </c>
      <c r="G275" s="474" t="s">
        <v>1610</v>
      </c>
      <c r="H275" s="466"/>
      <c r="I275" s="47">
        <v>1</v>
      </c>
    </row>
    <row r="276" spans="1:10" ht="59.25" customHeight="1" x14ac:dyDescent="0.2">
      <c r="A276" s="455">
        <v>268</v>
      </c>
      <c r="B276" s="462" t="s">
        <v>9870</v>
      </c>
      <c r="C276" s="460" t="s">
        <v>9871</v>
      </c>
      <c r="D276" s="50"/>
      <c r="E276" s="484" t="s">
        <v>9872</v>
      </c>
      <c r="F276" s="482" t="s">
        <v>2893</v>
      </c>
      <c r="G276" s="474" t="s">
        <v>1610</v>
      </c>
      <c r="H276" s="466"/>
      <c r="I276" s="47">
        <v>1</v>
      </c>
    </row>
    <row r="277" spans="1:10" ht="99" customHeight="1" x14ac:dyDescent="0.2">
      <c r="A277" s="455">
        <v>269</v>
      </c>
      <c r="B277" s="462" t="s">
        <v>9873</v>
      </c>
      <c r="C277" s="460" t="s">
        <v>9874</v>
      </c>
      <c r="D277" s="46">
        <v>41830</v>
      </c>
      <c r="E277" s="460" t="s">
        <v>9875</v>
      </c>
      <c r="F277" s="464" t="s">
        <v>2346</v>
      </c>
      <c r="G277" s="474" t="s">
        <v>1610</v>
      </c>
      <c r="H277" s="466"/>
      <c r="I277" s="47">
        <v>22</v>
      </c>
    </row>
    <row r="278" spans="1:10" ht="59.25" customHeight="1" x14ac:dyDescent="0.2">
      <c r="A278" s="455">
        <v>270</v>
      </c>
      <c r="B278" s="462" t="s">
        <v>9876</v>
      </c>
      <c r="C278" s="460" t="s">
        <v>9350</v>
      </c>
      <c r="D278" s="46">
        <v>41710</v>
      </c>
      <c r="E278" s="460" t="s">
        <v>9877</v>
      </c>
      <c r="F278" s="464" t="s">
        <v>2346</v>
      </c>
      <c r="G278" s="474" t="s">
        <v>1610</v>
      </c>
      <c r="H278" s="466"/>
      <c r="I278" s="384">
        <v>1</v>
      </c>
    </row>
    <row r="279" spans="1:10" ht="59.25" customHeight="1" x14ac:dyDescent="0.2">
      <c r="A279" s="455">
        <v>271</v>
      </c>
      <c r="B279" s="462" t="s">
        <v>9878</v>
      </c>
      <c r="C279" s="460" t="s">
        <v>9350</v>
      </c>
      <c r="D279" s="46">
        <v>41710</v>
      </c>
      <c r="E279" s="460" t="s">
        <v>9879</v>
      </c>
      <c r="F279" s="464" t="s">
        <v>2346</v>
      </c>
      <c r="G279" s="474" t="s">
        <v>1610</v>
      </c>
      <c r="H279" s="466"/>
      <c r="I279" s="384">
        <v>1</v>
      </c>
    </row>
    <row r="280" spans="1:10" ht="59.25" customHeight="1" x14ac:dyDescent="0.2">
      <c r="A280" s="455">
        <v>272</v>
      </c>
      <c r="B280" s="462" t="s">
        <v>9880</v>
      </c>
      <c r="C280" s="460" t="s">
        <v>9881</v>
      </c>
      <c r="D280" s="464">
        <v>2014</v>
      </c>
      <c r="E280" s="484" t="s">
        <v>9882</v>
      </c>
      <c r="F280" s="464" t="s">
        <v>7878</v>
      </c>
      <c r="G280" s="474" t="s">
        <v>1610</v>
      </c>
      <c r="H280" s="466"/>
      <c r="I280" s="47">
        <v>1</v>
      </c>
    </row>
    <row r="281" spans="1:10" ht="59.25" customHeight="1" x14ac:dyDescent="0.2">
      <c r="A281" s="455">
        <v>273</v>
      </c>
      <c r="B281" s="462" t="s">
        <v>9883</v>
      </c>
      <c r="C281" s="460" t="s">
        <v>9884</v>
      </c>
      <c r="D281" s="464"/>
      <c r="E281" s="484"/>
      <c r="F281" s="464" t="s">
        <v>541</v>
      </c>
      <c r="G281" s="474" t="s">
        <v>1057</v>
      </c>
      <c r="H281" s="464" t="s">
        <v>1456</v>
      </c>
      <c r="I281" s="47">
        <v>1</v>
      </c>
    </row>
    <row r="282" spans="1:10" ht="174.75" customHeight="1" x14ac:dyDescent="0.2">
      <c r="A282" s="455">
        <v>274</v>
      </c>
      <c r="B282" s="462" t="s">
        <v>9885</v>
      </c>
      <c r="C282" s="460" t="s">
        <v>9886</v>
      </c>
      <c r="D282" s="464"/>
      <c r="E282" s="460" t="s">
        <v>9887</v>
      </c>
      <c r="F282" s="464"/>
      <c r="G282" s="474" t="s">
        <v>1057</v>
      </c>
      <c r="H282" s="464" t="s">
        <v>1456</v>
      </c>
      <c r="I282" s="47">
        <v>2</v>
      </c>
    </row>
    <row r="283" spans="1:10" ht="65.25" customHeight="1" x14ac:dyDescent="0.2">
      <c r="A283" s="455">
        <v>275</v>
      </c>
      <c r="B283" s="553" t="s">
        <v>9888</v>
      </c>
      <c r="C283" s="478" t="s">
        <v>9766</v>
      </c>
      <c r="D283" s="480">
        <v>2014</v>
      </c>
      <c r="E283" s="484" t="s">
        <v>9889</v>
      </c>
      <c r="F283" s="464" t="s">
        <v>4161</v>
      </c>
      <c r="G283" s="480" t="s">
        <v>1610</v>
      </c>
      <c r="H283" s="464"/>
      <c r="I283" s="555">
        <v>1</v>
      </c>
    </row>
    <row r="284" spans="1:10" ht="363" customHeight="1" x14ac:dyDescent="0.2">
      <c r="A284" s="455">
        <v>276</v>
      </c>
      <c r="B284" s="553" t="s">
        <v>9890</v>
      </c>
      <c r="C284" s="460" t="s">
        <v>9891</v>
      </c>
      <c r="D284" s="464"/>
      <c r="E284" s="466"/>
      <c r="F284" s="464" t="s">
        <v>1450</v>
      </c>
      <c r="G284" s="480" t="s">
        <v>1610</v>
      </c>
      <c r="H284" s="464"/>
      <c r="I284" s="47"/>
      <c r="J284" s="577"/>
    </row>
    <row r="285" spans="1:10" ht="67.5" customHeight="1" x14ac:dyDescent="0.2">
      <c r="A285" s="455">
        <v>277</v>
      </c>
      <c r="B285" s="553" t="s">
        <v>9892</v>
      </c>
      <c r="C285" s="460" t="s">
        <v>9893</v>
      </c>
      <c r="D285" s="480">
        <v>2013</v>
      </c>
      <c r="E285" s="466" t="s">
        <v>9894</v>
      </c>
      <c r="F285" s="464" t="s">
        <v>4161</v>
      </c>
      <c r="G285" s="480" t="s">
        <v>1610</v>
      </c>
      <c r="H285" s="455"/>
      <c r="I285" s="47">
        <v>1</v>
      </c>
    </row>
    <row r="286" spans="1:10" ht="67.5" customHeight="1" x14ac:dyDescent="0.2">
      <c r="A286" s="455">
        <v>278</v>
      </c>
      <c r="B286" s="553" t="s">
        <v>9895</v>
      </c>
      <c r="C286" s="460" t="s">
        <v>9896</v>
      </c>
      <c r="D286" s="480">
        <v>2013</v>
      </c>
      <c r="E286" s="466" t="s">
        <v>9897</v>
      </c>
      <c r="F286" s="464" t="s">
        <v>4161</v>
      </c>
      <c r="G286" s="480" t="s">
        <v>1610</v>
      </c>
      <c r="H286" s="455"/>
      <c r="I286" s="47">
        <v>1</v>
      </c>
    </row>
    <row r="287" spans="1:10" ht="67.5" customHeight="1" x14ac:dyDescent="0.2">
      <c r="A287" s="455">
        <v>279</v>
      </c>
      <c r="B287" s="462" t="s">
        <v>9898</v>
      </c>
      <c r="C287" s="460" t="s">
        <v>9899</v>
      </c>
      <c r="D287" s="480">
        <v>2013</v>
      </c>
      <c r="E287" s="466" t="s">
        <v>9900</v>
      </c>
      <c r="F287" s="464" t="s">
        <v>4161</v>
      </c>
      <c r="G287" s="464" t="s">
        <v>1610</v>
      </c>
      <c r="H287" s="455"/>
      <c r="I287" s="47">
        <v>1</v>
      </c>
    </row>
    <row r="288" spans="1:10" ht="67.5" customHeight="1" x14ac:dyDescent="0.2">
      <c r="A288" s="455">
        <v>280</v>
      </c>
      <c r="B288" s="553" t="s">
        <v>9901</v>
      </c>
      <c r="C288" s="460" t="s">
        <v>9902</v>
      </c>
      <c r="D288" s="464">
        <v>2014</v>
      </c>
      <c r="E288" s="466" t="s">
        <v>9903</v>
      </c>
      <c r="F288" s="464" t="s">
        <v>7878</v>
      </c>
      <c r="G288" s="480" t="s">
        <v>1610</v>
      </c>
      <c r="H288" s="466"/>
      <c r="I288" s="47">
        <v>1</v>
      </c>
    </row>
    <row r="289" spans="1:9" ht="67.5" customHeight="1" x14ac:dyDescent="0.2">
      <c r="A289" s="455">
        <v>281</v>
      </c>
      <c r="B289" s="462" t="s">
        <v>9904</v>
      </c>
      <c r="C289" s="460" t="s">
        <v>9905</v>
      </c>
      <c r="D289" s="464">
        <v>2014</v>
      </c>
      <c r="E289" s="466" t="s">
        <v>9906</v>
      </c>
      <c r="F289" s="464" t="s">
        <v>7878</v>
      </c>
      <c r="G289" s="464" t="s">
        <v>1610</v>
      </c>
      <c r="H289" s="466"/>
      <c r="I289" s="47">
        <v>1</v>
      </c>
    </row>
    <row r="290" spans="1:9" ht="67.5" customHeight="1" x14ac:dyDescent="0.2">
      <c r="A290" s="455">
        <v>282</v>
      </c>
      <c r="B290" s="553" t="s">
        <v>9907</v>
      </c>
      <c r="C290" s="460" t="s">
        <v>9908</v>
      </c>
      <c r="D290" s="464">
        <v>2013</v>
      </c>
      <c r="E290" s="460" t="s">
        <v>9909</v>
      </c>
      <c r="F290" s="464" t="s">
        <v>1433</v>
      </c>
      <c r="G290" s="480" t="s">
        <v>1610</v>
      </c>
      <c r="H290" s="466"/>
      <c r="I290" s="47">
        <v>1</v>
      </c>
    </row>
    <row r="291" spans="1:9" ht="67.5" customHeight="1" x14ac:dyDescent="0.2">
      <c r="A291" s="455">
        <v>283</v>
      </c>
      <c r="B291" s="553" t="s">
        <v>9910</v>
      </c>
      <c r="C291" s="460" t="s">
        <v>9911</v>
      </c>
      <c r="D291" s="464">
        <v>2013</v>
      </c>
      <c r="E291" s="460" t="s">
        <v>9912</v>
      </c>
      <c r="F291" s="464" t="s">
        <v>1433</v>
      </c>
      <c r="G291" s="480" t="s">
        <v>1610</v>
      </c>
      <c r="H291" s="466"/>
      <c r="I291" s="47">
        <v>1</v>
      </c>
    </row>
    <row r="292" spans="1:9" ht="67.5" customHeight="1" x14ac:dyDescent="0.2">
      <c r="A292" s="455">
        <v>284</v>
      </c>
      <c r="B292" s="553" t="s">
        <v>9913</v>
      </c>
      <c r="C292" s="460" t="s">
        <v>9914</v>
      </c>
      <c r="D292" s="464">
        <v>2013</v>
      </c>
      <c r="E292" s="460" t="s">
        <v>9915</v>
      </c>
      <c r="F292" s="464" t="s">
        <v>1433</v>
      </c>
      <c r="G292" s="480" t="s">
        <v>1610</v>
      </c>
      <c r="H292" s="466"/>
      <c r="I292" s="47">
        <v>1</v>
      </c>
    </row>
    <row r="293" spans="1:9" ht="67.5" customHeight="1" x14ac:dyDescent="0.2">
      <c r="A293" s="455">
        <v>285</v>
      </c>
      <c r="B293" s="553" t="s">
        <v>9916</v>
      </c>
      <c r="C293" s="460" t="s">
        <v>9917</v>
      </c>
      <c r="D293" s="464">
        <v>2013</v>
      </c>
      <c r="E293" s="460" t="s">
        <v>9918</v>
      </c>
      <c r="F293" s="464" t="s">
        <v>1433</v>
      </c>
      <c r="G293" s="480" t="s">
        <v>1610</v>
      </c>
      <c r="H293" s="466"/>
      <c r="I293" s="47">
        <v>1</v>
      </c>
    </row>
    <row r="294" spans="1:9" ht="67.5" customHeight="1" x14ac:dyDescent="0.2">
      <c r="A294" s="455">
        <v>286</v>
      </c>
      <c r="B294" s="553" t="s">
        <v>9919</v>
      </c>
      <c r="C294" s="460" t="s">
        <v>9920</v>
      </c>
      <c r="D294" s="464">
        <v>2013</v>
      </c>
      <c r="E294" s="466" t="s">
        <v>9921</v>
      </c>
      <c r="F294" s="464" t="s">
        <v>1433</v>
      </c>
      <c r="G294" s="480" t="s">
        <v>1610</v>
      </c>
      <c r="H294" s="466"/>
      <c r="I294" s="47">
        <v>1</v>
      </c>
    </row>
    <row r="295" spans="1:9" ht="67.5" customHeight="1" x14ac:dyDescent="0.2">
      <c r="A295" s="455">
        <v>287</v>
      </c>
      <c r="B295" s="553" t="s">
        <v>9922</v>
      </c>
      <c r="C295" s="460" t="s">
        <v>9923</v>
      </c>
      <c r="D295" s="464">
        <v>2013</v>
      </c>
      <c r="E295" s="460" t="s">
        <v>9924</v>
      </c>
      <c r="F295" s="464" t="s">
        <v>1433</v>
      </c>
      <c r="G295" s="480" t="s">
        <v>1610</v>
      </c>
      <c r="H295" s="466"/>
      <c r="I295" s="47">
        <v>1</v>
      </c>
    </row>
    <row r="296" spans="1:9" ht="67.5" customHeight="1" x14ac:dyDescent="0.2">
      <c r="A296" s="455">
        <v>288</v>
      </c>
      <c r="B296" s="553" t="s">
        <v>9925</v>
      </c>
      <c r="C296" s="460" t="s">
        <v>9926</v>
      </c>
      <c r="D296" s="464">
        <v>2013</v>
      </c>
      <c r="E296" s="460" t="s">
        <v>9927</v>
      </c>
      <c r="F296" s="464" t="s">
        <v>1433</v>
      </c>
      <c r="G296" s="480" t="s">
        <v>1610</v>
      </c>
      <c r="H296" s="466"/>
      <c r="I296" s="47">
        <v>1</v>
      </c>
    </row>
    <row r="297" spans="1:9" ht="67.5" customHeight="1" x14ac:dyDescent="0.2">
      <c r="A297" s="455">
        <v>289</v>
      </c>
      <c r="B297" s="553" t="s">
        <v>9928</v>
      </c>
      <c r="C297" s="460" t="s">
        <v>9929</v>
      </c>
      <c r="D297" s="464">
        <v>2013</v>
      </c>
      <c r="E297" s="460" t="s">
        <v>9930</v>
      </c>
      <c r="F297" s="464" t="s">
        <v>1433</v>
      </c>
      <c r="G297" s="480" t="s">
        <v>1610</v>
      </c>
      <c r="H297" s="466"/>
      <c r="I297" s="47">
        <v>1</v>
      </c>
    </row>
    <row r="298" spans="1:9" ht="67.5" customHeight="1" x14ac:dyDescent="0.2">
      <c r="A298" s="455">
        <v>290</v>
      </c>
      <c r="B298" s="553" t="s">
        <v>9931</v>
      </c>
      <c r="C298" s="478" t="s">
        <v>9932</v>
      </c>
      <c r="D298" s="464">
        <v>2013</v>
      </c>
      <c r="E298" s="460" t="s">
        <v>9933</v>
      </c>
      <c r="F298" s="464" t="s">
        <v>1433</v>
      </c>
      <c r="G298" s="480" t="s">
        <v>1610</v>
      </c>
      <c r="H298" s="466"/>
      <c r="I298" s="47">
        <v>1</v>
      </c>
    </row>
    <row r="299" spans="1:9" s="475" customFormat="1" ht="67.5" customHeight="1" x14ac:dyDescent="0.2">
      <c r="A299" s="455">
        <v>291</v>
      </c>
      <c r="B299" s="462" t="s">
        <v>9934</v>
      </c>
      <c r="C299" s="463" t="s">
        <v>9935</v>
      </c>
      <c r="D299" s="464">
        <v>2013</v>
      </c>
      <c r="E299" s="463" t="s">
        <v>9936</v>
      </c>
      <c r="F299" s="464" t="s">
        <v>1433</v>
      </c>
      <c r="G299" s="464" t="s">
        <v>1610</v>
      </c>
      <c r="H299" s="455"/>
      <c r="I299" s="47">
        <v>1</v>
      </c>
    </row>
    <row r="300" spans="1:9" s="475" customFormat="1" ht="67.5" customHeight="1" x14ac:dyDescent="0.2">
      <c r="A300" s="455">
        <v>292</v>
      </c>
      <c r="B300" s="455" t="s">
        <v>9937</v>
      </c>
      <c r="C300" s="460" t="s">
        <v>9938</v>
      </c>
      <c r="D300" s="464">
        <v>2013</v>
      </c>
      <c r="E300" s="463" t="s">
        <v>9939</v>
      </c>
      <c r="F300" s="464" t="s">
        <v>1433</v>
      </c>
      <c r="G300" s="464" t="s">
        <v>1610</v>
      </c>
      <c r="H300" s="455"/>
      <c r="I300" s="47">
        <v>1</v>
      </c>
    </row>
    <row r="301" spans="1:9" s="475" customFormat="1" ht="67.5" customHeight="1" x14ac:dyDescent="0.2">
      <c r="A301" s="455">
        <v>293</v>
      </c>
      <c r="B301" s="455" t="s">
        <v>9940</v>
      </c>
      <c r="C301" s="460" t="s">
        <v>9941</v>
      </c>
      <c r="D301" s="464">
        <v>2013</v>
      </c>
      <c r="E301" s="463" t="s">
        <v>9942</v>
      </c>
      <c r="F301" s="464" t="s">
        <v>1433</v>
      </c>
      <c r="G301" s="464" t="s">
        <v>1610</v>
      </c>
      <c r="H301" s="455"/>
      <c r="I301" s="47">
        <v>1</v>
      </c>
    </row>
    <row r="302" spans="1:9" s="475" customFormat="1" ht="67.5" customHeight="1" x14ac:dyDescent="0.2">
      <c r="A302" s="455">
        <v>294</v>
      </c>
      <c r="B302" s="455" t="s">
        <v>9943</v>
      </c>
      <c r="C302" s="463" t="s">
        <v>9944</v>
      </c>
      <c r="D302" s="464">
        <v>2013</v>
      </c>
      <c r="E302" s="460" t="s">
        <v>9945</v>
      </c>
      <c r="F302" s="464" t="s">
        <v>1433</v>
      </c>
      <c r="G302" s="464" t="s">
        <v>1610</v>
      </c>
      <c r="H302" s="455"/>
      <c r="I302" s="47">
        <v>1</v>
      </c>
    </row>
    <row r="303" spans="1:9" s="475" customFormat="1" ht="67.5" customHeight="1" x14ac:dyDescent="0.2">
      <c r="A303" s="455">
        <v>295</v>
      </c>
      <c r="B303" s="430" t="s">
        <v>9946</v>
      </c>
      <c r="C303" s="478" t="s">
        <v>9947</v>
      </c>
      <c r="D303" s="480">
        <v>2013</v>
      </c>
      <c r="E303" s="478" t="s">
        <v>9948</v>
      </c>
      <c r="F303" s="480" t="s">
        <v>1433</v>
      </c>
      <c r="G303" s="480" t="s">
        <v>1610</v>
      </c>
      <c r="H303" s="430"/>
      <c r="I303" s="555">
        <v>1</v>
      </c>
    </row>
    <row r="304" spans="1:9" ht="67.5" customHeight="1" x14ac:dyDescent="0.2">
      <c r="A304" s="455">
        <v>296</v>
      </c>
      <c r="B304" s="455" t="s">
        <v>9949</v>
      </c>
      <c r="C304" s="460" t="s">
        <v>9950</v>
      </c>
      <c r="D304" s="464">
        <v>2013</v>
      </c>
      <c r="E304" s="466" t="s">
        <v>9951</v>
      </c>
      <c r="F304" s="464" t="s">
        <v>4175</v>
      </c>
      <c r="G304" s="464" t="s">
        <v>1610</v>
      </c>
      <c r="H304" s="455"/>
      <c r="I304" s="47">
        <v>1</v>
      </c>
    </row>
    <row r="305" spans="1:9" ht="67.5" customHeight="1" x14ac:dyDescent="0.2">
      <c r="A305" s="455">
        <v>297</v>
      </c>
      <c r="B305" s="429" t="s">
        <v>9952</v>
      </c>
      <c r="C305" s="481" t="s">
        <v>9953</v>
      </c>
      <c r="D305" s="474">
        <v>2013</v>
      </c>
      <c r="E305" s="481" t="s">
        <v>9954</v>
      </c>
      <c r="F305" s="464" t="s">
        <v>4175</v>
      </c>
      <c r="G305" s="474" t="s">
        <v>1610</v>
      </c>
      <c r="H305" s="429"/>
      <c r="I305" s="384">
        <v>1</v>
      </c>
    </row>
    <row r="306" spans="1:9" ht="67.5" customHeight="1" x14ac:dyDescent="0.2">
      <c r="A306" s="455">
        <v>298</v>
      </c>
      <c r="B306" s="429" t="s">
        <v>9955</v>
      </c>
      <c r="C306" s="460" t="s">
        <v>9837</v>
      </c>
      <c r="D306" s="464">
        <v>2014</v>
      </c>
      <c r="E306" s="466" t="s">
        <v>9956</v>
      </c>
      <c r="F306" s="464" t="s">
        <v>7878</v>
      </c>
      <c r="G306" s="474" t="s">
        <v>1610</v>
      </c>
      <c r="H306" s="466"/>
      <c r="I306" s="47">
        <v>1</v>
      </c>
    </row>
    <row r="307" spans="1:9" s="606" customFormat="1" ht="67.5" customHeight="1" x14ac:dyDescent="0.2">
      <c r="A307" s="455">
        <v>299</v>
      </c>
      <c r="B307" s="358" t="s">
        <v>9957</v>
      </c>
      <c r="C307" s="99" t="s">
        <v>9958</v>
      </c>
      <c r="D307" s="50">
        <v>2014</v>
      </c>
      <c r="E307" s="147" t="s">
        <v>9959</v>
      </c>
      <c r="F307" s="464" t="s">
        <v>2338</v>
      </c>
      <c r="G307" s="357" t="s">
        <v>1610</v>
      </c>
      <c r="H307" s="147"/>
      <c r="I307" s="359">
        <v>1</v>
      </c>
    </row>
    <row r="308" spans="1:9" ht="71.25" customHeight="1" x14ac:dyDescent="0.2">
      <c r="A308" s="455">
        <v>300</v>
      </c>
      <c r="B308" s="358" t="s">
        <v>9960</v>
      </c>
      <c r="C308" s="460" t="s">
        <v>9961</v>
      </c>
      <c r="D308" s="464">
        <v>2014</v>
      </c>
      <c r="E308" s="466" t="s">
        <v>9962</v>
      </c>
      <c r="F308" s="464" t="s">
        <v>4161</v>
      </c>
      <c r="G308" s="357" t="s">
        <v>1610</v>
      </c>
      <c r="H308" s="147"/>
      <c r="I308" s="359">
        <v>1</v>
      </c>
    </row>
    <row r="309" spans="1:9" ht="71.25" customHeight="1" x14ac:dyDescent="0.2">
      <c r="A309" s="455">
        <v>301</v>
      </c>
      <c r="B309" s="358" t="s">
        <v>9963</v>
      </c>
      <c r="C309" s="460" t="s">
        <v>9961</v>
      </c>
      <c r="D309" s="464">
        <v>2014</v>
      </c>
      <c r="E309" s="466" t="s">
        <v>9964</v>
      </c>
      <c r="F309" s="464" t="s">
        <v>4161</v>
      </c>
      <c r="G309" s="357" t="s">
        <v>1610</v>
      </c>
      <c r="H309" s="147"/>
      <c r="I309" s="359">
        <v>1</v>
      </c>
    </row>
    <row r="310" spans="1:9" ht="71.25" customHeight="1" x14ac:dyDescent="0.2">
      <c r="A310" s="455">
        <v>302</v>
      </c>
      <c r="B310" s="358" t="s">
        <v>9965</v>
      </c>
      <c r="C310" s="460" t="s">
        <v>9961</v>
      </c>
      <c r="D310" s="464">
        <v>2014</v>
      </c>
      <c r="E310" s="466" t="s">
        <v>9966</v>
      </c>
      <c r="F310" s="464" t="s">
        <v>4161</v>
      </c>
      <c r="G310" s="357" t="s">
        <v>1610</v>
      </c>
      <c r="H310" s="147"/>
      <c r="I310" s="359">
        <v>1</v>
      </c>
    </row>
    <row r="311" spans="1:9" ht="71.25" customHeight="1" x14ac:dyDescent="0.2">
      <c r="A311" s="455">
        <v>303</v>
      </c>
      <c r="B311" s="358" t="s">
        <v>9967</v>
      </c>
      <c r="C311" s="460" t="s">
        <v>9968</v>
      </c>
      <c r="D311" s="464">
        <v>2014</v>
      </c>
      <c r="E311" s="466" t="s">
        <v>9969</v>
      </c>
      <c r="F311" s="464" t="s">
        <v>4161</v>
      </c>
      <c r="G311" s="357" t="s">
        <v>1610</v>
      </c>
      <c r="H311" s="147"/>
      <c r="I311" s="359">
        <v>1</v>
      </c>
    </row>
    <row r="312" spans="1:9" s="475" customFormat="1" ht="71.25" customHeight="1" x14ac:dyDescent="0.2">
      <c r="A312" s="455">
        <v>304</v>
      </c>
      <c r="B312" s="455" t="s">
        <v>9970</v>
      </c>
      <c r="C312" s="463" t="s">
        <v>9971</v>
      </c>
      <c r="D312" s="464">
        <v>2014</v>
      </c>
      <c r="E312" s="463" t="s">
        <v>9972</v>
      </c>
      <c r="F312" s="464" t="s">
        <v>2346</v>
      </c>
      <c r="G312" s="357" t="s">
        <v>1610</v>
      </c>
      <c r="H312" s="147"/>
      <c r="I312" s="47">
        <v>1</v>
      </c>
    </row>
    <row r="313" spans="1:9" s="475" customFormat="1" ht="71.25" customHeight="1" x14ac:dyDescent="0.2">
      <c r="A313" s="455">
        <v>305</v>
      </c>
      <c r="B313" s="455" t="s">
        <v>9973</v>
      </c>
      <c r="C313" s="463" t="s">
        <v>9974</v>
      </c>
      <c r="D313" s="460"/>
      <c r="E313" s="464" t="s">
        <v>9975</v>
      </c>
      <c r="F313" s="464" t="s">
        <v>541</v>
      </c>
      <c r="G313" s="357" t="s">
        <v>797</v>
      </c>
      <c r="H313" s="147"/>
      <c r="I313" s="47"/>
    </row>
    <row r="314" spans="1:9" s="475" customFormat="1" ht="71.25" customHeight="1" x14ac:dyDescent="0.2">
      <c r="A314" s="455">
        <v>306</v>
      </c>
      <c r="B314" s="455" t="s">
        <v>9976</v>
      </c>
      <c r="C314" s="463" t="s">
        <v>9974</v>
      </c>
      <c r="D314" s="46">
        <v>37194</v>
      </c>
      <c r="E314" s="455"/>
      <c r="F314" s="464" t="s">
        <v>2352</v>
      </c>
      <c r="G314" s="357" t="s">
        <v>1610</v>
      </c>
      <c r="H314" s="147"/>
      <c r="I314" s="47"/>
    </row>
    <row r="315" spans="1:9" s="475" customFormat="1" ht="218.25" customHeight="1" x14ac:dyDescent="0.2">
      <c r="A315" s="455">
        <v>307</v>
      </c>
      <c r="B315" s="455" t="s">
        <v>9977</v>
      </c>
      <c r="C315" s="463" t="s">
        <v>9974</v>
      </c>
      <c r="D315" s="46">
        <v>41149</v>
      </c>
      <c r="E315" s="464" t="s">
        <v>9978</v>
      </c>
      <c r="F315" s="464"/>
      <c r="G315" s="474" t="s">
        <v>1057</v>
      </c>
      <c r="H315" s="464" t="s">
        <v>1456</v>
      </c>
      <c r="I315" s="47"/>
    </row>
    <row r="316" spans="1:9" s="475" customFormat="1" ht="71.25" customHeight="1" x14ac:dyDescent="0.2">
      <c r="A316" s="455">
        <v>308</v>
      </c>
      <c r="B316" s="455" t="s">
        <v>9979</v>
      </c>
      <c r="C316" s="460" t="s">
        <v>5730</v>
      </c>
      <c r="D316" s="46">
        <v>33419</v>
      </c>
      <c r="E316" s="455"/>
      <c r="F316" s="464"/>
      <c r="G316" s="474" t="s">
        <v>1057</v>
      </c>
      <c r="H316" s="464" t="s">
        <v>1456</v>
      </c>
      <c r="I316" s="47">
        <v>1</v>
      </c>
    </row>
    <row r="317" spans="1:9" s="475" customFormat="1" ht="71.25" customHeight="1" x14ac:dyDescent="0.2">
      <c r="A317" s="455">
        <v>309</v>
      </c>
      <c r="B317" s="455" t="s">
        <v>9980</v>
      </c>
      <c r="C317" s="460" t="s">
        <v>9981</v>
      </c>
      <c r="D317" s="46">
        <v>33358</v>
      </c>
      <c r="E317" s="455"/>
      <c r="F317" s="464"/>
      <c r="G317" s="474" t="s">
        <v>1057</v>
      </c>
      <c r="H317" s="464" t="s">
        <v>1456</v>
      </c>
      <c r="I317" s="47">
        <v>1</v>
      </c>
    </row>
    <row r="318" spans="1:9" s="475" customFormat="1" ht="71.25" customHeight="1" x14ac:dyDescent="0.2">
      <c r="A318" s="455">
        <v>310</v>
      </c>
      <c r="B318" s="455" t="s">
        <v>9982</v>
      </c>
      <c r="C318" s="460" t="s">
        <v>9983</v>
      </c>
      <c r="D318" s="46">
        <v>38686</v>
      </c>
      <c r="E318" s="463" t="s">
        <v>9984</v>
      </c>
      <c r="F318" s="464" t="s">
        <v>962</v>
      </c>
      <c r="G318" s="50" t="s">
        <v>797</v>
      </c>
      <c r="H318" s="50"/>
      <c r="I318" s="47">
        <f>1+2+1-1+1+1</f>
        <v>5</v>
      </c>
    </row>
    <row r="319" spans="1:9" s="475" customFormat="1" ht="97.5" customHeight="1" x14ac:dyDescent="0.2">
      <c r="A319" s="455">
        <v>311</v>
      </c>
      <c r="B319" s="455" t="s">
        <v>9985</v>
      </c>
      <c r="C319" s="460" t="s">
        <v>9854</v>
      </c>
      <c r="D319" s="46">
        <v>33511</v>
      </c>
      <c r="E319" s="460" t="s">
        <v>9986</v>
      </c>
      <c r="F319" s="464" t="s">
        <v>962</v>
      </c>
      <c r="G319" s="50" t="s">
        <v>797</v>
      </c>
      <c r="H319" s="50"/>
      <c r="I319" s="47">
        <f>2+136+8+1-2-1-1-1-5</f>
        <v>137</v>
      </c>
    </row>
    <row r="320" spans="1:9" s="475" customFormat="1" ht="113.25" customHeight="1" x14ac:dyDescent="0.2">
      <c r="A320" s="455">
        <v>312</v>
      </c>
      <c r="B320" s="455" t="s">
        <v>9987</v>
      </c>
      <c r="C320" s="138" t="s">
        <v>9988</v>
      </c>
      <c r="D320" s="46">
        <v>41272</v>
      </c>
      <c r="E320" s="463" t="s">
        <v>9989</v>
      </c>
      <c r="F320" s="464" t="s">
        <v>4161</v>
      </c>
      <c r="G320" s="50" t="s">
        <v>1610</v>
      </c>
      <c r="H320" s="50"/>
      <c r="I320" s="359">
        <v>1</v>
      </c>
    </row>
    <row r="321" spans="1:9" s="475" customFormat="1" ht="113.25" customHeight="1" x14ac:dyDescent="0.2">
      <c r="A321" s="455">
        <v>313</v>
      </c>
      <c r="B321" s="430" t="s">
        <v>9990</v>
      </c>
      <c r="C321" s="478" t="s">
        <v>9991</v>
      </c>
      <c r="D321" s="46">
        <v>40057</v>
      </c>
      <c r="E321" s="478" t="s">
        <v>9992</v>
      </c>
      <c r="F321" s="464" t="s">
        <v>4161</v>
      </c>
      <c r="G321" s="551" t="s">
        <v>1610</v>
      </c>
      <c r="H321" s="551"/>
      <c r="I321" s="574">
        <v>1</v>
      </c>
    </row>
    <row r="322" spans="1:9" s="455" customFormat="1" ht="113.25" customHeight="1" x14ac:dyDescent="0.2">
      <c r="A322" s="455">
        <v>314</v>
      </c>
      <c r="B322" s="455" t="s">
        <v>9993</v>
      </c>
      <c r="C322" s="460" t="s">
        <v>9994</v>
      </c>
      <c r="D322" s="46">
        <v>39813</v>
      </c>
      <c r="E322" s="460" t="s">
        <v>9995</v>
      </c>
      <c r="F322" s="464" t="s">
        <v>962</v>
      </c>
      <c r="G322" s="50" t="s">
        <v>797</v>
      </c>
      <c r="H322" s="50"/>
      <c r="I322" s="47">
        <f>23+2-1-1-1-1-1-2</f>
        <v>18</v>
      </c>
    </row>
    <row r="323" spans="1:9" s="475" customFormat="1" ht="113.25" customHeight="1" x14ac:dyDescent="0.2">
      <c r="A323" s="455">
        <v>315</v>
      </c>
      <c r="B323" s="429" t="s">
        <v>9996</v>
      </c>
      <c r="C323" s="481" t="s">
        <v>9997</v>
      </c>
      <c r="D323" s="46">
        <v>40827</v>
      </c>
      <c r="E323" s="481" t="s">
        <v>9998</v>
      </c>
      <c r="F323" s="464" t="s">
        <v>2340</v>
      </c>
      <c r="G323" s="357" t="s">
        <v>1610</v>
      </c>
      <c r="H323" s="357"/>
      <c r="I323" s="384">
        <v>2</v>
      </c>
    </row>
    <row r="324" spans="1:9" s="475" customFormat="1" ht="113.25" customHeight="1" x14ac:dyDescent="0.2">
      <c r="A324" s="455">
        <v>316</v>
      </c>
      <c r="B324" s="455" t="s">
        <v>9999</v>
      </c>
      <c r="C324" s="460" t="s">
        <v>10000</v>
      </c>
      <c r="D324" s="464">
        <v>2014</v>
      </c>
      <c r="E324" s="460" t="s">
        <v>10001</v>
      </c>
      <c r="F324" s="464" t="s">
        <v>2340</v>
      </c>
      <c r="G324" s="50" t="s">
        <v>1610</v>
      </c>
      <c r="H324" s="50"/>
      <c r="I324" s="47">
        <v>1</v>
      </c>
    </row>
    <row r="325" spans="1:9" s="475" customFormat="1" ht="113.25" customHeight="1" x14ac:dyDescent="0.2">
      <c r="A325" s="455">
        <v>317</v>
      </c>
      <c r="B325" s="455" t="s">
        <v>10002</v>
      </c>
      <c r="C325" s="460" t="s">
        <v>10003</v>
      </c>
      <c r="D325" s="464">
        <v>2014</v>
      </c>
      <c r="E325" s="460" t="s">
        <v>10004</v>
      </c>
      <c r="F325" s="464" t="s">
        <v>2340</v>
      </c>
      <c r="G325" s="50" t="s">
        <v>1610</v>
      </c>
      <c r="H325" s="50"/>
      <c r="I325" s="47">
        <v>1</v>
      </c>
    </row>
    <row r="326" spans="1:9" s="475" customFormat="1" ht="113.25" customHeight="1" x14ac:dyDescent="0.2">
      <c r="A326" s="455">
        <v>318</v>
      </c>
      <c r="B326" s="455" t="s">
        <v>10005</v>
      </c>
      <c r="C326" s="460" t="s">
        <v>10006</v>
      </c>
      <c r="D326" s="464">
        <v>2014</v>
      </c>
      <c r="E326" s="460" t="s">
        <v>10007</v>
      </c>
      <c r="F326" s="464" t="s">
        <v>2340</v>
      </c>
      <c r="G326" s="50" t="s">
        <v>1610</v>
      </c>
      <c r="H326" s="50"/>
      <c r="I326" s="47">
        <v>1</v>
      </c>
    </row>
    <row r="327" spans="1:9" s="475" customFormat="1" ht="113.25" customHeight="1" x14ac:dyDescent="0.2">
      <c r="A327" s="455">
        <v>319</v>
      </c>
      <c r="B327" s="455" t="s">
        <v>10008</v>
      </c>
      <c r="C327" s="460" t="s">
        <v>10009</v>
      </c>
      <c r="D327" s="464">
        <v>2014</v>
      </c>
      <c r="E327" s="460" t="s">
        <v>10010</v>
      </c>
      <c r="F327" s="464" t="s">
        <v>2340</v>
      </c>
      <c r="G327" s="50" t="s">
        <v>1610</v>
      </c>
      <c r="H327" s="50"/>
      <c r="I327" s="47">
        <v>1</v>
      </c>
    </row>
    <row r="328" spans="1:9" s="475" customFormat="1" ht="113.25" customHeight="1" x14ac:dyDescent="0.2">
      <c r="A328" s="455">
        <v>320</v>
      </c>
      <c r="B328" s="455" t="s">
        <v>10011</v>
      </c>
      <c r="C328" s="460" t="s">
        <v>10012</v>
      </c>
      <c r="D328" s="464">
        <v>2014</v>
      </c>
      <c r="E328" s="460" t="s">
        <v>10013</v>
      </c>
      <c r="F328" s="464" t="s">
        <v>2340</v>
      </c>
      <c r="G328" s="50" t="s">
        <v>1610</v>
      </c>
      <c r="H328" s="50"/>
      <c r="I328" s="47">
        <v>1</v>
      </c>
    </row>
    <row r="329" spans="1:9" s="475" customFormat="1" ht="113.25" customHeight="1" x14ac:dyDescent="0.2">
      <c r="A329" s="455">
        <v>321</v>
      </c>
      <c r="B329" s="430" t="s">
        <v>10014</v>
      </c>
      <c r="C329" s="478" t="s">
        <v>10015</v>
      </c>
      <c r="D329" s="480">
        <v>2014</v>
      </c>
      <c r="E329" s="478" t="s">
        <v>10016</v>
      </c>
      <c r="F329" s="464" t="s">
        <v>2340</v>
      </c>
      <c r="G329" s="551" t="s">
        <v>1610</v>
      </c>
      <c r="H329" s="551"/>
      <c r="I329" s="555">
        <v>1</v>
      </c>
    </row>
    <row r="330" spans="1:9" s="475" customFormat="1" ht="113.25" customHeight="1" x14ac:dyDescent="0.2">
      <c r="A330" s="455">
        <v>322</v>
      </c>
      <c r="B330" s="430" t="s">
        <v>10017</v>
      </c>
      <c r="C330" s="460" t="s">
        <v>10018</v>
      </c>
      <c r="D330" s="480">
        <v>2014</v>
      </c>
      <c r="E330" s="460" t="s">
        <v>10019</v>
      </c>
      <c r="F330" s="464" t="s">
        <v>2340</v>
      </c>
      <c r="G330" s="551" t="s">
        <v>1610</v>
      </c>
      <c r="H330" s="551"/>
      <c r="I330" s="555">
        <v>1</v>
      </c>
    </row>
    <row r="331" spans="1:9" s="475" customFormat="1" ht="159" customHeight="1" x14ac:dyDescent="0.2">
      <c r="A331" s="455">
        <v>323</v>
      </c>
      <c r="B331" s="430" t="s">
        <v>10020</v>
      </c>
      <c r="C331" s="460" t="s">
        <v>10021</v>
      </c>
      <c r="D331" s="464">
        <v>2014</v>
      </c>
      <c r="E331" s="460" t="s">
        <v>10022</v>
      </c>
      <c r="F331" s="464" t="s">
        <v>2340</v>
      </c>
      <c r="G331" s="551" t="s">
        <v>1610</v>
      </c>
      <c r="H331" s="551"/>
      <c r="I331" s="555">
        <v>1</v>
      </c>
    </row>
    <row r="332" spans="1:9" s="475" customFormat="1" ht="68.25" customHeight="1" x14ac:dyDescent="0.2">
      <c r="A332" s="455">
        <v>324</v>
      </c>
      <c r="B332" s="430" t="s">
        <v>10023</v>
      </c>
      <c r="C332" s="460" t="s">
        <v>10024</v>
      </c>
      <c r="D332" s="464">
        <v>2014</v>
      </c>
      <c r="E332" s="460" t="s">
        <v>10025</v>
      </c>
      <c r="F332" s="464" t="s">
        <v>4161</v>
      </c>
      <c r="G332" s="551" t="s">
        <v>1610</v>
      </c>
      <c r="H332" s="551"/>
      <c r="I332" s="47">
        <v>1</v>
      </c>
    </row>
    <row r="333" spans="1:9" s="475" customFormat="1" ht="67.5" customHeight="1" x14ac:dyDescent="0.2">
      <c r="A333" s="455">
        <v>325</v>
      </c>
      <c r="B333" s="430" t="s">
        <v>10026</v>
      </c>
      <c r="C333" s="460" t="s">
        <v>10024</v>
      </c>
      <c r="D333" s="464">
        <v>2014</v>
      </c>
      <c r="E333" s="460" t="s">
        <v>10027</v>
      </c>
      <c r="F333" s="464" t="s">
        <v>4161</v>
      </c>
      <c r="G333" s="551" t="s">
        <v>1610</v>
      </c>
      <c r="H333" s="551"/>
      <c r="I333" s="47">
        <v>1</v>
      </c>
    </row>
    <row r="334" spans="1:9" s="475" customFormat="1" ht="66.75" customHeight="1" x14ac:dyDescent="0.2">
      <c r="A334" s="455">
        <v>326</v>
      </c>
      <c r="B334" s="455" t="s">
        <v>10028</v>
      </c>
      <c r="C334" s="460" t="s">
        <v>10029</v>
      </c>
      <c r="D334" s="464">
        <v>2014</v>
      </c>
      <c r="E334" s="460" t="s">
        <v>10030</v>
      </c>
      <c r="F334" s="464" t="s">
        <v>659</v>
      </c>
      <c r="G334" s="464" t="s">
        <v>1610</v>
      </c>
      <c r="H334" s="466"/>
      <c r="I334" s="47">
        <v>1</v>
      </c>
    </row>
    <row r="335" spans="1:9" s="475" customFormat="1" ht="84" customHeight="1" x14ac:dyDescent="0.2">
      <c r="A335" s="455">
        <v>327</v>
      </c>
      <c r="B335" s="455" t="s">
        <v>10031</v>
      </c>
      <c r="C335" s="460" t="s">
        <v>10032</v>
      </c>
      <c r="D335" s="464">
        <v>2014</v>
      </c>
      <c r="E335" s="460" t="s">
        <v>10033</v>
      </c>
      <c r="F335" s="464" t="s">
        <v>7878</v>
      </c>
      <c r="G335" s="50" t="s">
        <v>1610</v>
      </c>
      <c r="H335" s="50"/>
      <c r="I335" s="47">
        <v>1</v>
      </c>
    </row>
    <row r="336" spans="1:9" s="475" customFormat="1" ht="84.75" customHeight="1" x14ac:dyDescent="0.2">
      <c r="A336" s="455">
        <v>328</v>
      </c>
      <c r="B336" s="455" t="s">
        <v>10034</v>
      </c>
      <c r="C336" s="460" t="s">
        <v>10035</v>
      </c>
      <c r="D336" s="464">
        <v>2014</v>
      </c>
      <c r="E336" s="460" t="s">
        <v>10036</v>
      </c>
      <c r="F336" s="464" t="s">
        <v>7878</v>
      </c>
      <c r="G336" s="50" t="s">
        <v>1610</v>
      </c>
      <c r="H336" s="50"/>
      <c r="I336" s="47">
        <v>1</v>
      </c>
    </row>
    <row r="337" spans="1:9" s="475" customFormat="1" ht="91.5" customHeight="1" x14ac:dyDescent="0.2">
      <c r="A337" s="455">
        <v>329</v>
      </c>
      <c r="B337" s="455" t="s">
        <v>10037</v>
      </c>
      <c r="C337" s="460" t="s">
        <v>10038</v>
      </c>
      <c r="D337" s="464">
        <v>2014</v>
      </c>
      <c r="E337" s="460" t="s">
        <v>10039</v>
      </c>
      <c r="F337" s="464" t="s">
        <v>7878</v>
      </c>
      <c r="G337" s="50" t="s">
        <v>1610</v>
      </c>
      <c r="H337" s="50"/>
      <c r="I337" s="47">
        <v>1</v>
      </c>
    </row>
    <row r="338" spans="1:9" s="475" customFormat="1" ht="126" customHeight="1" x14ac:dyDescent="0.2">
      <c r="A338" s="455">
        <v>330</v>
      </c>
      <c r="B338" s="455" t="s">
        <v>10040</v>
      </c>
      <c r="C338" s="460" t="s">
        <v>10041</v>
      </c>
      <c r="D338" s="464">
        <v>2014</v>
      </c>
      <c r="E338" s="460" t="s">
        <v>10042</v>
      </c>
      <c r="F338" s="464" t="s">
        <v>2321</v>
      </c>
      <c r="G338" s="50" t="s">
        <v>1610</v>
      </c>
      <c r="H338" s="50"/>
      <c r="I338" s="47">
        <v>1</v>
      </c>
    </row>
    <row r="339" spans="1:9" s="475" customFormat="1" ht="144.75" customHeight="1" x14ac:dyDescent="0.2">
      <c r="A339" s="455">
        <v>331</v>
      </c>
      <c r="B339" s="455" t="s">
        <v>10043</v>
      </c>
      <c r="C339" s="460" t="s">
        <v>9133</v>
      </c>
      <c r="D339" s="464">
        <v>2014</v>
      </c>
      <c r="E339" s="460" t="s">
        <v>10044</v>
      </c>
      <c r="F339" s="464" t="s">
        <v>2346</v>
      </c>
      <c r="G339" s="50" t="s">
        <v>1610</v>
      </c>
      <c r="H339" s="50"/>
      <c r="I339" s="47">
        <v>1</v>
      </c>
    </row>
    <row r="340" spans="1:9" s="475" customFormat="1" ht="113.25" customHeight="1" x14ac:dyDescent="0.2">
      <c r="A340" s="455">
        <v>332</v>
      </c>
      <c r="B340" s="455" t="s">
        <v>10045</v>
      </c>
      <c r="C340" s="460" t="s">
        <v>10046</v>
      </c>
      <c r="D340" s="464">
        <v>2014</v>
      </c>
      <c r="E340" s="460" t="s">
        <v>10047</v>
      </c>
      <c r="F340" s="464" t="s">
        <v>2346</v>
      </c>
      <c r="G340" s="50" t="s">
        <v>1610</v>
      </c>
      <c r="H340" s="50"/>
      <c r="I340" s="47">
        <v>1</v>
      </c>
    </row>
    <row r="341" spans="1:9" s="475" customFormat="1" ht="74.25" customHeight="1" x14ac:dyDescent="0.2">
      <c r="A341" s="455">
        <v>333</v>
      </c>
      <c r="B341" s="455" t="s">
        <v>10048</v>
      </c>
      <c r="C341" s="460" t="s">
        <v>10049</v>
      </c>
      <c r="D341" s="464">
        <v>2014</v>
      </c>
      <c r="E341" s="460" t="s">
        <v>10050</v>
      </c>
      <c r="F341" s="464" t="s">
        <v>7878</v>
      </c>
      <c r="G341" s="50" t="s">
        <v>1610</v>
      </c>
      <c r="H341" s="50"/>
      <c r="I341" s="47">
        <v>1</v>
      </c>
    </row>
    <row r="342" spans="1:9" s="475" customFormat="1" ht="81.75" customHeight="1" x14ac:dyDescent="0.2">
      <c r="A342" s="455">
        <v>334</v>
      </c>
      <c r="B342" s="455" t="s">
        <v>10051</v>
      </c>
      <c r="C342" s="460" t="s">
        <v>9774</v>
      </c>
      <c r="D342" s="464">
        <v>2014</v>
      </c>
      <c r="E342" s="460" t="s">
        <v>10052</v>
      </c>
      <c r="F342" s="464" t="s">
        <v>7878</v>
      </c>
      <c r="G342" s="50" t="s">
        <v>1610</v>
      </c>
      <c r="H342" s="50"/>
      <c r="I342" s="47">
        <v>1</v>
      </c>
    </row>
    <row r="343" spans="1:9" s="475" customFormat="1" ht="113.25" customHeight="1" x14ac:dyDescent="0.2">
      <c r="A343" s="455">
        <v>335</v>
      </c>
      <c r="B343" s="455" t="s">
        <v>10053</v>
      </c>
      <c r="C343" s="460" t="s">
        <v>10054</v>
      </c>
      <c r="D343" s="46">
        <v>41926</v>
      </c>
      <c r="E343" s="460" t="s">
        <v>10055</v>
      </c>
      <c r="F343" s="464" t="s">
        <v>1433</v>
      </c>
      <c r="G343" s="50" t="s">
        <v>1610</v>
      </c>
      <c r="H343" s="50"/>
      <c r="I343" s="47">
        <v>1</v>
      </c>
    </row>
    <row r="344" spans="1:9" s="475" customFormat="1" ht="68.25" customHeight="1" x14ac:dyDescent="0.2">
      <c r="A344" s="455">
        <v>336</v>
      </c>
      <c r="B344" s="455" t="s">
        <v>10056</v>
      </c>
      <c r="C344" s="460" t="s">
        <v>9848</v>
      </c>
      <c r="D344" s="50">
        <v>2014</v>
      </c>
      <c r="E344" s="460" t="s">
        <v>10057</v>
      </c>
      <c r="F344" s="464" t="s">
        <v>4161</v>
      </c>
      <c r="G344" s="50" t="s">
        <v>1610</v>
      </c>
      <c r="H344" s="50"/>
      <c r="I344" s="47">
        <v>1</v>
      </c>
    </row>
    <row r="345" spans="1:9" s="475" customFormat="1" ht="92.25" customHeight="1" x14ac:dyDescent="0.2">
      <c r="A345" s="455">
        <v>337</v>
      </c>
      <c r="B345" s="455" t="s">
        <v>10058</v>
      </c>
      <c r="C345" s="460" t="s">
        <v>9840</v>
      </c>
      <c r="D345" s="50">
        <v>2014</v>
      </c>
      <c r="E345" s="460" t="s">
        <v>10059</v>
      </c>
      <c r="F345" s="464" t="s">
        <v>7878</v>
      </c>
      <c r="G345" s="50" t="s">
        <v>1610</v>
      </c>
      <c r="H345" s="50"/>
      <c r="I345" s="47">
        <v>1</v>
      </c>
    </row>
    <row r="346" spans="1:9" s="475" customFormat="1" ht="161.25" customHeight="1" x14ac:dyDescent="0.2">
      <c r="A346" s="455">
        <v>338</v>
      </c>
      <c r="B346" s="455" t="s">
        <v>10060</v>
      </c>
      <c r="C346" s="460" t="s">
        <v>10061</v>
      </c>
      <c r="D346" s="464">
        <v>2014</v>
      </c>
      <c r="E346" s="460" t="s">
        <v>10062</v>
      </c>
      <c r="F346" s="464" t="s">
        <v>7878</v>
      </c>
      <c r="G346" s="50" t="s">
        <v>1610</v>
      </c>
      <c r="H346" s="50"/>
      <c r="I346" s="47">
        <v>1</v>
      </c>
    </row>
    <row r="347" spans="1:9" s="475" customFormat="1" ht="90" customHeight="1" x14ac:dyDescent="0.2">
      <c r="A347" s="455">
        <v>339</v>
      </c>
      <c r="B347" s="455" t="s">
        <v>10063</v>
      </c>
      <c r="C347" s="460" t="s">
        <v>10064</v>
      </c>
      <c r="D347" s="464">
        <v>2014</v>
      </c>
      <c r="E347" s="460" t="s">
        <v>10065</v>
      </c>
      <c r="F347" s="464" t="s">
        <v>7878</v>
      </c>
      <c r="G347" s="50" t="s">
        <v>1610</v>
      </c>
      <c r="H347" s="50"/>
      <c r="I347" s="47">
        <v>1</v>
      </c>
    </row>
    <row r="348" spans="1:9" s="475" customFormat="1" ht="61.5" customHeight="1" x14ac:dyDescent="0.2">
      <c r="A348" s="455">
        <v>340</v>
      </c>
      <c r="B348" s="455" t="s">
        <v>10066</v>
      </c>
      <c r="C348" s="460" t="s">
        <v>10067</v>
      </c>
      <c r="D348" s="464">
        <v>2014</v>
      </c>
      <c r="E348" s="460" t="s">
        <v>10068</v>
      </c>
      <c r="F348" s="464" t="s">
        <v>7878</v>
      </c>
      <c r="G348" s="50" t="s">
        <v>1610</v>
      </c>
      <c r="H348" s="50"/>
      <c r="I348" s="47">
        <v>1</v>
      </c>
    </row>
    <row r="349" spans="1:9" s="475" customFormat="1" ht="127.5" customHeight="1" x14ac:dyDescent="0.2">
      <c r="A349" s="455">
        <v>341</v>
      </c>
      <c r="B349" s="455" t="s">
        <v>10069</v>
      </c>
      <c r="C349" s="460" t="s">
        <v>10070</v>
      </c>
      <c r="D349" s="464">
        <v>2014</v>
      </c>
      <c r="E349" s="460" t="s">
        <v>10071</v>
      </c>
      <c r="F349" s="464" t="s">
        <v>7878</v>
      </c>
      <c r="G349" s="50" t="s">
        <v>1610</v>
      </c>
      <c r="H349" s="50"/>
      <c r="I349" s="47">
        <v>1</v>
      </c>
    </row>
    <row r="350" spans="1:9" s="475" customFormat="1" ht="69.75" customHeight="1" x14ac:dyDescent="0.2">
      <c r="A350" s="455">
        <v>342</v>
      </c>
      <c r="B350" s="455" t="s">
        <v>10072</v>
      </c>
      <c r="C350" s="460" t="s">
        <v>4084</v>
      </c>
      <c r="D350" s="46">
        <v>41814</v>
      </c>
      <c r="E350" s="460" t="s">
        <v>10073</v>
      </c>
      <c r="F350" s="464" t="s">
        <v>541</v>
      </c>
      <c r="G350" s="50" t="s">
        <v>797</v>
      </c>
      <c r="H350" s="50"/>
      <c r="I350" s="47">
        <v>1</v>
      </c>
    </row>
    <row r="351" spans="1:9" s="475" customFormat="1" ht="108.75" customHeight="1" x14ac:dyDescent="0.2">
      <c r="A351" s="455">
        <v>343</v>
      </c>
      <c r="B351" s="455" t="s">
        <v>10074</v>
      </c>
      <c r="C351" s="460" t="s">
        <v>10075</v>
      </c>
      <c r="D351" s="50">
        <v>2014</v>
      </c>
      <c r="E351" s="460" t="s">
        <v>10076</v>
      </c>
      <c r="F351" s="464" t="s">
        <v>740</v>
      </c>
      <c r="G351" s="50" t="s">
        <v>1610</v>
      </c>
      <c r="H351" s="50"/>
      <c r="I351" s="47">
        <v>1</v>
      </c>
    </row>
    <row r="352" spans="1:9" s="475" customFormat="1" ht="114.75" customHeight="1" x14ac:dyDescent="0.2">
      <c r="A352" s="455">
        <v>344</v>
      </c>
      <c r="B352" s="455" t="s">
        <v>10077</v>
      </c>
      <c r="C352" s="460" t="s">
        <v>10078</v>
      </c>
      <c r="D352" s="50" t="s">
        <v>5529</v>
      </c>
      <c r="E352" s="460" t="s">
        <v>10079</v>
      </c>
      <c r="F352" s="464" t="s">
        <v>2340</v>
      </c>
      <c r="G352" s="50" t="s">
        <v>1610</v>
      </c>
      <c r="H352" s="50"/>
      <c r="I352" s="47">
        <v>1</v>
      </c>
    </row>
    <row r="353" spans="1:9" s="475" customFormat="1" ht="117.75" customHeight="1" x14ac:dyDescent="0.2">
      <c r="A353" s="455">
        <v>345</v>
      </c>
      <c r="B353" s="455" t="s">
        <v>10080</v>
      </c>
      <c r="C353" s="460" t="s">
        <v>10081</v>
      </c>
      <c r="D353" s="50" t="s">
        <v>5529</v>
      </c>
      <c r="E353" s="460" t="s">
        <v>10082</v>
      </c>
      <c r="F353" s="464" t="s">
        <v>2340</v>
      </c>
      <c r="G353" s="50" t="s">
        <v>1610</v>
      </c>
      <c r="H353" s="50"/>
      <c r="I353" s="47">
        <v>1</v>
      </c>
    </row>
    <row r="354" spans="1:9" s="475" customFormat="1" ht="63" customHeight="1" x14ac:dyDescent="0.2">
      <c r="A354" s="455">
        <v>346</v>
      </c>
      <c r="B354" s="455" t="s">
        <v>10083</v>
      </c>
      <c r="C354" s="460" t="s">
        <v>10084</v>
      </c>
      <c r="D354" s="50" t="s">
        <v>5529</v>
      </c>
      <c r="E354" s="460" t="s">
        <v>10085</v>
      </c>
      <c r="F354" s="464" t="s">
        <v>2340</v>
      </c>
      <c r="G354" s="50" t="s">
        <v>1610</v>
      </c>
      <c r="H354" s="50"/>
      <c r="I354" s="47">
        <v>1</v>
      </c>
    </row>
    <row r="355" spans="1:9" s="475" customFormat="1" ht="147" customHeight="1" x14ac:dyDescent="0.2">
      <c r="A355" s="455">
        <v>347</v>
      </c>
      <c r="B355" s="455" t="s">
        <v>10086</v>
      </c>
      <c r="C355" s="460" t="s">
        <v>10087</v>
      </c>
      <c r="D355" s="50" t="s">
        <v>5529</v>
      </c>
      <c r="E355" s="460" t="s">
        <v>10088</v>
      </c>
      <c r="F355" s="464" t="s">
        <v>2340</v>
      </c>
      <c r="G355" s="50" t="s">
        <v>1610</v>
      </c>
      <c r="H355" s="50"/>
      <c r="I355" s="47">
        <v>1</v>
      </c>
    </row>
    <row r="356" spans="1:9" s="475" customFormat="1" ht="110.25" customHeight="1" x14ac:dyDescent="0.2">
      <c r="A356" s="455">
        <v>348</v>
      </c>
      <c r="B356" s="455" t="s">
        <v>10089</v>
      </c>
      <c r="C356" s="460" t="s">
        <v>10090</v>
      </c>
      <c r="D356" s="50" t="s">
        <v>5529</v>
      </c>
      <c r="E356" s="460" t="s">
        <v>10091</v>
      </c>
      <c r="F356" s="464" t="s">
        <v>2340</v>
      </c>
      <c r="G356" s="50" t="s">
        <v>1610</v>
      </c>
      <c r="H356" s="50"/>
      <c r="I356" s="47">
        <v>1</v>
      </c>
    </row>
    <row r="357" spans="1:9" s="475" customFormat="1" ht="110.25" customHeight="1" x14ac:dyDescent="0.2">
      <c r="A357" s="455">
        <v>349</v>
      </c>
      <c r="B357" s="455" t="s">
        <v>10092</v>
      </c>
      <c r="C357" s="460" t="s">
        <v>10093</v>
      </c>
      <c r="D357" s="50" t="s">
        <v>5529</v>
      </c>
      <c r="E357" s="460" t="s">
        <v>10094</v>
      </c>
      <c r="F357" s="464" t="s">
        <v>2340</v>
      </c>
      <c r="G357" s="50" t="s">
        <v>1610</v>
      </c>
      <c r="H357" s="50"/>
      <c r="I357" s="47">
        <v>1</v>
      </c>
    </row>
    <row r="358" spans="1:9" s="475" customFormat="1" ht="110.25" customHeight="1" x14ac:dyDescent="0.2">
      <c r="A358" s="455">
        <v>350</v>
      </c>
      <c r="B358" s="455" t="s">
        <v>10095</v>
      </c>
      <c r="C358" s="460" t="s">
        <v>10096</v>
      </c>
      <c r="D358" s="50" t="s">
        <v>5529</v>
      </c>
      <c r="E358" s="460" t="s">
        <v>10097</v>
      </c>
      <c r="F358" s="464" t="s">
        <v>2340</v>
      </c>
      <c r="G358" s="50" t="s">
        <v>1610</v>
      </c>
      <c r="H358" s="50"/>
      <c r="I358" s="47">
        <v>1</v>
      </c>
    </row>
    <row r="359" spans="1:9" s="475" customFormat="1" ht="158.25" customHeight="1" x14ac:dyDescent="0.2">
      <c r="A359" s="455">
        <v>351</v>
      </c>
      <c r="B359" s="455" t="s">
        <v>10098</v>
      </c>
      <c r="C359" s="460" t="s">
        <v>10099</v>
      </c>
      <c r="D359" s="50" t="s">
        <v>5529</v>
      </c>
      <c r="E359" s="460" t="s">
        <v>10100</v>
      </c>
      <c r="F359" s="464" t="s">
        <v>2340</v>
      </c>
      <c r="G359" s="50" t="s">
        <v>1610</v>
      </c>
      <c r="H359" s="50"/>
      <c r="I359" s="47">
        <v>1</v>
      </c>
    </row>
    <row r="360" spans="1:9" s="475" customFormat="1" ht="110.25" customHeight="1" x14ac:dyDescent="0.2">
      <c r="A360" s="455">
        <v>352</v>
      </c>
      <c r="B360" s="455" t="s">
        <v>10101</v>
      </c>
      <c r="C360" s="460" t="s">
        <v>10102</v>
      </c>
      <c r="D360" s="50" t="s">
        <v>5529</v>
      </c>
      <c r="E360" s="460" t="s">
        <v>10103</v>
      </c>
      <c r="F360" s="464" t="s">
        <v>2340</v>
      </c>
      <c r="G360" s="50" t="s">
        <v>1610</v>
      </c>
      <c r="H360" s="50"/>
      <c r="I360" s="47">
        <v>1</v>
      </c>
    </row>
    <row r="361" spans="1:9" s="475" customFormat="1" ht="110.25" customHeight="1" x14ac:dyDescent="0.2">
      <c r="A361" s="455">
        <v>353</v>
      </c>
      <c r="B361" s="455" t="s">
        <v>10104</v>
      </c>
      <c r="C361" s="460" t="s">
        <v>10105</v>
      </c>
      <c r="D361" s="50" t="s">
        <v>5529</v>
      </c>
      <c r="E361" s="460" t="s">
        <v>10106</v>
      </c>
      <c r="F361" s="464" t="s">
        <v>2340</v>
      </c>
      <c r="G361" s="50" t="s">
        <v>1610</v>
      </c>
      <c r="H361" s="50"/>
      <c r="I361" s="47">
        <v>1</v>
      </c>
    </row>
    <row r="362" spans="1:9" s="475" customFormat="1" ht="110.25" customHeight="1" x14ac:dyDescent="0.2">
      <c r="A362" s="455">
        <v>354</v>
      </c>
      <c r="B362" s="455" t="s">
        <v>10107</v>
      </c>
      <c r="C362" s="460" t="s">
        <v>10108</v>
      </c>
      <c r="D362" s="50" t="s">
        <v>5529</v>
      </c>
      <c r="E362" s="460" t="s">
        <v>10109</v>
      </c>
      <c r="F362" s="464" t="s">
        <v>2340</v>
      </c>
      <c r="G362" s="50" t="s">
        <v>1610</v>
      </c>
      <c r="H362" s="50"/>
      <c r="I362" s="47">
        <v>1</v>
      </c>
    </row>
    <row r="363" spans="1:9" s="475" customFormat="1" ht="110.25" customHeight="1" x14ac:dyDescent="0.2">
      <c r="A363" s="455">
        <v>355</v>
      </c>
      <c r="B363" s="455" t="s">
        <v>10110</v>
      </c>
      <c r="C363" s="460" t="s">
        <v>10111</v>
      </c>
      <c r="D363" s="50" t="s">
        <v>5529</v>
      </c>
      <c r="E363" s="460" t="s">
        <v>10112</v>
      </c>
      <c r="F363" s="464" t="s">
        <v>2340</v>
      </c>
      <c r="G363" s="50" t="s">
        <v>1610</v>
      </c>
      <c r="H363" s="50"/>
      <c r="I363" s="47">
        <v>1</v>
      </c>
    </row>
    <row r="364" spans="1:9" s="475" customFormat="1" ht="110.25" customHeight="1" x14ac:dyDescent="0.2">
      <c r="A364" s="455">
        <v>356</v>
      </c>
      <c r="B364" s="455" t="s">
        <v>10113</v>
      </c>
      <c r="C364" s="460" t="s">
        <v>10114</v>
      </c>
      <c r="D364" s="50" t="s">
        <v>5529</v>
      </c>
      <c r="E364" s="460" t="s">
        <v>10115</v>
      </c>
      <c r="F364" s="464" t="s">
        <v>2339</v>
      </c>
      <c r="G364" s="50" t="s">
        <v>1610</v>
      </c>
      <c r="H364" s="50"/>
      <c r="I364" s="47">
        <v>2</v>
      </c>
    </row>
    <row r="365" spans="1:9" s="475" customFormat="1" ht="110.25" customHeight="1" x14ac:dyDescent="0.2">
      <c r="A365" s="455">
        <v>357</v>
      </c>
      <c r="B365" s="455" t="s">
        <v>10116</v>
      </c>
      <c r="C365" s="460" t="s">
        <v>10117</v>
      </c>
      <c r="D365" s="50" t="s">
        <v>5529</v>
      </c>
      <c r="E365" s="460" t="s">
        <v>10118</v>
      </c>
      <c r="F365" s="464" t="s">
        <v>2339</v>
      </c>
      <c r="G365" s="50" t="s">
        <v>1610</v>
      </c>
      <c r="H365" s="50"/>
      <c r="I365" s="47">
        <v>2</v>
      </c>
    </row>
    <row r="366" spans="1:9" s="475" customFormat="1" ht="110.25" customHeight="1" x14ac:dyDescent="0.2">
      <c r="A366" s="455">
        <v>358</v>
      </c>
      <c r="B366" s="455" t="s">
        <v>10119</v>
      </c>
      <c r="C366" s="460" t="s">
        <v>10120</v>
      </c>
      <c r="D366" s="50" t="s">
        <v>5529</v>
      </c>
      <c r="E366" s="460" t="s">
        <v>10121</v>
      </c>
      <c r="F366" s="464" t="s">
        <v>2339</v>
      </c>
      <c r="G366" s="50" t="s">
        <v>1610</v>
      </c>
      <c r="H366" s="50"/>
      <c r="I366" s="47">
        <v>2</v>
      </c>
    </row>
    <row r="367" spans="1:9" s="475" customFormat="1" ht="110.25" customHeight="1" x14ac:dyDescent="0.2">
      <c r="A367" s="455">
        <v>359</v>
      </c>
      <c r="B367" s="455" t="s">
        <v>10122</v>
      </c>
      <c r="C367" s="460" t="s">
        <v>10123</v>
      </c>
      <c r="D367" s="50" t="s">
        <v>5529</v>
      </c>
      <c r="E367" s="460" t="s">
        <v>10124</v>
      </c>
      <c r="F367" s="464" t="s">
        <v>2339</v>
      </c>
      <c r="G367" s="50" t="s">
        <v>1610</v>
      </c>
      <c r="H367" s="50"/>
      <c r="I367" s="47">
        <v>2</v>
      </c>
    </row>
    <row r="368" spans="1:9" s="475" customFormat="1" ht="110.25" customHeight="1" x14ac:dyDescent="0.2">
      <c r="A368" s="455">
        <v>360</v>
      </c>
      <c r="B368" s="455" t="s">
        <v>10125</v>
      </c>
      <c r="C368" s="460" t="s">
        <v>10126</v>
      </c>
      <c r="D368" s="50" t="s">
        <v>5529</v>
      </c>
      <c r="E368" s="460" t="s">
        <v>10124</v>
      </c>
      <c r="F368" s="464" t="s">
        <v>2339</v>
      </c>
      <c r="G368" s="50" t="s">
        <v>1610</v>
      </c>
      <c r="H368" s="50"/>
      <c r="I368" s="47">
        <v>2</v>
      </c>
    </row>
    <row r="369" spans="1:9" s="475" customFormat="1" ht="110.25" customHeight="1" x14ac:dyDescent="0.2">
      <c r="A369" s="455">
        <v>361</v>
      </c>
      <c r="B369" s="455" t="s">
        <v>10127</v>
      </c>
      <c r="C369" s="460" t="s">
        <v>10128</v>
      </c>
      <c r="D369" s="50" t="s">
        <v>5529</v>
      </c>
      <c r="E369" s="460" t="s">
        <v>10129</v>
      </c>
      <c r="F369" s="464" t="s">
        <v>4161</v>
      </c>
      <c r="G369" s="50" t="s">
        <v>1610</v>
      </c>
      <c r="H369" s="50"/>
      <c r="I369" s="47">
        <v>1</v>
      </c>
    </row>
    <row r="370" spans="1:9" s="475" customFormat="1" ht="95.25" customHeight="1" x14ac:dyDescent="0.2">
      <c r="A370" s="455">
        <v>362</v>
      </c>
      <c r="B370" s="455" t="s">
        <v>10130</v>
      </c>
      <c r="C370" s="460" t="s">
        <v>10131</v>
      </c>
      <c r="D370" s="50" t="s">
        <v>5529</v>
      </c>
      <c r="E370" s="460" t="s">
        <v>10132</v>
      </c>
      <c r="F370" s="464" t="s">
        <v>1433</v>
      </c>
      <c r="G370" s="50" t="s">
        <v>1610</v>
      </c>
      <c r="H370" s="50"/>
      <c r="I370" s="47">
        <v>1</v>
      </c>
    </row>
    <row r="371" spans="1:9" s="475" customFormat="1" ht="104.25" customHeight="1" x14ac:dyDescent="0.2">
      <c r="A371" s="455">
        <v>363</v>
      </c>
      <c r="B371" s="455" t="s">
        <v>10133</v>
      </c>
      <c r="C371" s="460" t="s">
        <v>10134</v>
      </c>
      <c r="D371" s="50" t="s">
        <v>5529</v>
      </c>
      <c r="E371" s="460" t="s">
        <v>10135</v>
      </c>
      <c r="F371" s="464" t="s">
        <v>4161</v>
      </c>
      <c r="G371" s="50" t="s">
        <v>1610</v>
      </c>
      <c r="H371" s="50"/>
      <c r="I371" s="47">
        <v>1</v>
      </c>
    </row>
    <row r="372" spans="1:9" s="475" customFormat="1" ht="112.5" customHeight="1" x14ac:dyDescent="0.2">
      <c r="A372" s="455">
        <v>364</v>
      </c>
      <c r="B372" s="455" t="s">
        <v>10136</v>
      </c>
      <c r="C372" s="460" t="s">
        <v>10137</v>
      </c>
      <c r="D372" s="50" t="s">
        <v>5529</v>
      </c>
      <c r="E372" s="460" t="s">
        <v>10138</v>
      </c>
      <c r="F372" s="464" t="s">
        <v>4161</v>
      </c>
      <c r="G372" s="50" t="s">
        <v>1610</v>
      </c>
      <c r="H372" s="50"/>
      <c r="I372" s="47">
        <v>2</v>
      </c>
    </row>
    <row r="373" spans="1:9" s="475" customFormat="1" ht="90.75" customHeight="1" x14ac:dyDescent="0.2">
      <c r="A373" s="455">
        <v>365</v>
      </c>
      <c r="B373" s="455" t="s">
        <v>10139</v>
      </c>
      <c r="C373" s="460" t="s">
        <v>10140</v>
      </c>
      <c r="D373" s="50" t="s">
        <v>5529</v>
      </c>
      <c r="E373" s="460" t="s">
        <v>10141</v>
      </c>
      <c r="F373" s="464" t="s">
        <v>2346</v>
      </c>
      <c r="G373" s="50" t="s">
        <v>1610</v>
      </c>
      <c r="H373" s="50"/>
      <c r="I373" s="47">
        <v>1</v>
      </c>
    </row>
    <row r="374" spans="1:9" s="475" customFormat="1" ht="43.5" customHeight="1" x14ac:dyDescent="0.2">
      <c r="A374" s="455">
        <v>366</v>
      </c>
      <c r="B374" s="455" t="s">
        <v>10142</v>
      </c>
      <c r="C374" s="460" t="s">
        <v>10143</v>
      </c>
      <c r="D374" s="50" t="s">
        <v>5529</v>
      </c>
      <c r="E374" s="460" t="s">
        <v>10144</v>
      </c>
      <c r="F374" s="464" t="s">
        <v>2575</v>
      </c>
      <c r="G374" s="50" t="s">
        <v>1610</v>
      </c>
      <c r="H374" s="50"/>
      <c r="I374" s="47">
        <v>3</v>
      </c>
    </row>
    <row r="375" spans="1:9" s="475" customFormat="1" ht="43.5" customHeight="1" x14ac:dyDescent="0.2">
      <c r="A375" s="455">
        <v>367</v>
      </c>
      <c r="B375" s="455" t="s">
        <v>10145</v>
      </c>
      <c r="C375" s="460" t="s">
        <v>10146</v>
      </c>
      <c r="D375" s="50" t="s">
        <v>5529</v>
      </c>
      <c r="E375" s="460" t="s">
        <v>10147</v>
      </c>
      <c r="F375" s="464" t="s">
        <v>2937</v>
      </c>
      <c r="G375" s="50" t="s">
        <v>1610</v>
      </c>
      <c r="H375" s="50"/>
      <c r="I375" s="47">
        <v>2</v>
      </c>
    </row>
    <row r="376" spans="1:9" s="475" customFormat="1" ht="88.5" customHeight="1" x14ac:dyDescent="0.2">
      <c r="A376" s="455">
        <v>368</v>
      </c>
      <c r="B376" s="455" t="s">
        <v>10148</v>
      </c>
      <c r="C376" s="460" t="s">
        <v>10149</v>
      </c>
      <c r="D376" s="50"/>
      <c r="E376" s="460" t="s">
        <v>10150</v>
      </c>
      <c r="F376" s="464" t="s">
        <v>1478</v>
      </c>
      <c r="G376" s="50" t="s">
        <v>1366</v>
      </c>
      <c r="H376" s="50" t="s">
        <v>1456</v>
      </c>
      <c r="I376" s="47">
        <v>2</v>
      </c>
    </row>
    <row r="377" spans="1:9" s="475" customFormat="1" ht="144" customHeight="1" x14ac:dyDescent="0.2">
      <c r="A377" s="455">
        <v>369</v>
      </c>
      <c r="B377" s="455" t="s">
        <v>10151</v>
      </c>
      <c r="C377" s="460" t="s">
        <v>10152</v>
      </c>
      <c r="D377" s="50"/>
      <c r="E377" s="460" t="s">
        <v>10153</v>
      </c>
      <c r="F377" s="482" t="s">
        <v>1361</v>
      </c>
      <c r="G377" s="50" t="s">
        <v>1610</v>
      </c>
      <c r="H377" s="50"/>
      <c r="I377" s="47">
        <v>1</v>
      </c>
    </row>
    <row r="378" spans="1:9" s="475" customFormat="1" ht="144" customHeight="1" x14ac:dyDescent="0.2">
      <c r="A378" s="455">
        <v>370</v>
      </c>
      <c r="B378" s="455" t="s">
        <v>10154</v>
      </c>
      <c r="C378" s="460" t="s">
        <v>10155</v>
      </c>
      <c r="D378" s="50"/>
      <c r="E378" s="460" t="s">
        <v>10156</v>
      </c>
      <c r="F378" s="482" t="s">
        <v>1361</v>
      </c>
      <c r="G378" s="50" t="s">
        <v>1610</v>
      </c>
      <c r="H378" s="50"/>
      <c r="I378" s="47">
        <v>1</v>
      </c>
    </row>
    <row r="379" spans="1:9" s="475" customFormat="1" ht="144" customHeight="1" x14ac:dyDescent="0.2">
      <c r="A379" s="455">
        <v>371</v>
      </c>
      <c r="B379" s="455" t="s">
        <v>10157</v>
      </c>
      <c r="C379" s="460" t="s">
        <v>10158</v>
      </c>
      <c r="D379" s="50" t="s">
        <v>4651</v>
      </c>
      <c r="E379" s="460" t="s">
        <v>10159</v>
      </c>
      <c r="F379" s="464" t="s">
        <v>2575</v>
      </c>
      <c r="G379" s="50" t="s">
        <v>1610</v>
      </c>
      <c r="H379" s="50"/>
      <c r="I379" s="47">
        <v>2</v>
      </c>
    </row>
    <row r="380" spans="1:9" s="475" customFormat="1" ht="144" customHeight="1" x14ac:dyDescent="0.2">
      <c r="A380" s="455">
        <v>372</v>
      </c>
      <c r="B380" s="455" t="s">
        <v>10160</v>
      </c>
      <c r="C380" s="460" t="s">
        <v>10161</v>
      </c>
      <c r="D380" s="50" t="s">
        <v>250</v>
      </c>
      <c r="E380" s="460" t="s">
        <v>10162</v>
      </c>
      <c r="F380" s="464" t="s">
        <v>2575</v>
      </c>
      <c r="G380" s="50" t="s">
        <v>1610</v>
      </c>
      <c r="H380" s="50"/>
      <c r="I380" s="47">
        <v>1</v>
      </c>
    </row>
    <row r="381" spans="1:9" s="475" customFormat="1" ht="144" customHeight="1" x14ac:dyDescent="0.2">
      <c r="A381" s="455">
        <v>373</v>
      </c>
      <c r="B381" s="455" t="s">
        <v>10163</v>
      </c>
      <c r="C381" s="460" t="s">
        <v>10164</v>
      </c>
      <c r="D381" s="50" t="s">
        <v>3448</v>
      </c>
      <c r="E381" s="460" t="s">
        <v>10165</v>
      </c>
      <c r="F381" s="464" t="s">
        <v>2575</v>
      </c>
      <c r="G381" s="50" t="s">
        <v>1610</v>
      </c>
      <c r="H381" s="50"/>
      <c r="I381" s="47">
        <v>1</v>
      </c>
    </row>
    <row r="382" spans="1:9" s="475" customFormat="1" ht="144" customHeight="1" x14ac:dyDescent="0.2">
      <c r="A382" s="455">
        <v>374</v>
      </c>
      <c r="B382" s="455" t="s">
        <v>10166</v>
      </c>
      <c r="C382" s="460" t="s">
        <v>10167</v>
      </c>
      <c r="D382" s="50" t="s">
        <v>3424</v>
      </c>
      <c r="E382" s="460" t="s">
        <v>10168</v>
      </c>
      <c r="F382" s="464" t="s">
        <v>2575</v>
      </c>
      <c r="G382" s="50" t="s">
        <v>1610</v>
      </c>
      <c r="H382" s="50"/>
      <c r="I382" s="47">
        <v>1</v>
      </c>
    </row>
    <row r="383" spans="1:9" s="475" customFormat="1" ht="144" customHeight="1" x14ac:dyDescent="0.2">
      <c r="A383" s="455">
        <v>375</v>
      </c>
      <c r="B383" s="455" t="s">
        <v>10169</v>
      </c>
      <c r="C383" s="460" t="s">
        <v>10170</v>
      </c>
      <c r="D383" s="50" t="s">
        <v>3448</v>
      </c>
      <c r="E383" s="463" t="s">
        <v>10171</v>
      </c>
      <c r="F383" s="464" t="s">
        <v>2575</v>
      </c>
      <c r="G383" s="50" t="s">
        <v>1610</v>
      </c>
      <c r="H383" s="50"/>
      <c r="I383" s="47">
        <v>1</v>
      </c>
    </row>
    <row r="384" spans="1:9" s="475" customFormat="1" ht="144" customHeight="1" x14ac:dyDescent="0.2">
      <c r="A384" s="455">
        <v>376</v>
      </c>
      <c r="B384" s="455" t="s">
        <v>10172</v>
      </c>
      <c r="C384" s="460" t="s">
        <v>10173</v>
      </c>
      <c r="D384" s="50" t="s">
        <v>3424</v>
      </c>
      <c r="E384" s="463" t="s">
        <v>10174</v>
      </c>
      <c r="F384" s="464" t="s">
        <v>2575</v>
      </c>
      <c r="G384" s="50" t="s">
        <v>1610</v>
      </c>
      <c r="H384" s="50"/>
      <c r="I384" s="47">
        <v>1</v>
      </c>
    </row>
    <row r="385" spans="1:9" s="475" customFormat="1" ht="144" customHeight="1" x14ac:dyDescent="0.2">
      <c r="A385" s="455">
        <v>377</v>
      </c>
      <c r="B385" s="455" t="s">
        <v>10175</v>
      </c>
      <c r="C385" s="460" t="s">
        <v>10176</v>
      </c>
      <c r="D385" s="50" t="s">
        <v>250</v>
      </c>
      <c r="E385" s="463" t="s">
        <v>10177</v>
      </c>
      <c r="F385" s="464" t="s">
        <v>2575</v>
      </c>
      <c r="G385" s="50" t="s">
        <v>1610</v>
      </c>
      <c r="H385" s="50"/>
      <c r="I385" s="47">
        <v>1</v>
      </c>
    </row>
    <row r="386" spans="1:9" s="475" customFormat="1" ht="144" customHeight="1" x14ac:dyDescent="0.2">
      <c r="A386" s="455">
        <v>378</v>
      </c>
      <c r="B386" s="455" t="s">
        <v>10178</v>
      </c>
      <c r="C386" s="460" t="s">
        <v>9692</v>
      </c>
      <c r="D386" s="50" t="s">
        <v>3448</v>
      </c>
      <c r="E386" s="463" t="s">
        <v>10179</v>
      </c>
      <c r="F386" s="464" t="s">
        <v>2575</v>
      </c>
      <c r="G386" s="50" t="s">
        <v>1610</v>
      </c>
      <c r="H386" s="50"/>
      <c r="I386" s="47">
        <v>1</v>
      </c>
    </row>
    <row r="387" spans="1:9" s="475" customFormat="1" ht="144" customHeight="1" x14ac:dyDescent="0.2">
      <c r="A387" s="455">
        <v>379</v>
      </c>
      <c r="B387" s="455" t="s">
        <v>10180</v>
      </c>
      <c r="C387" s="460" t="s">
        <v>9822</v>
      </c>
      <c r="D387" s="50" t="s">
        <v>3424</v>
      </c>
      <c r="E387" s="463" t="s">
        <v>10181</v>
      </c>
      <c r="F387" s="464" t="s">
        <v>2575</v>
      </c>
      <c r="G387" s="50" t="s">
        <v>1610</v>
      </c>
      <c r="H387" s="50"/>
      <c r="I387" s="47">
        <v>1</v>
      </c>
    </row>
    <row r="388" spans="1:9" s="475" customFormat="1" ht="144" customHeight="1" x14ac:dyDescent="0.2">
      <c r="A388" s="455">
        <v>380</v>
      </c>
      <c r="B388" s="455" t="s">
        <v>10182</v>
      </c>
      <c r="C388" s="460" t="s">
        <v>10183</v>
      </c>
      <c r="D388" s="50" t="s">
        <v>3463</v>
      </c>
      <c r="E388" s="463" t="s">
        <v>10184</v>
      </c>
      <c r="F388" s="464" t="s">
        <v>2575</v>
      </c>
      <c r="G388" s="50" t="s">
        <v>1610</v>
      </c>
      <c r="H388" s="50"/>
      <c r="I388" s="47">
        <v>1</v>
      </c>
    </row>
    <row r="389" spans="1:9" s="475" customFormat="1" ht="144" customHeight="1" x14ac:dyDescent="0.2">
      <c r="A389" s="455">
        <v>381</v>
      </c>
      <c r="B389" s="455" t="s">
        <v>10185</v>
      </c>
      <c r="C389" s="460" t="s">
        <v>10186</v>
      </c>
      <c r="D389" s="50" t="s">
        <v>4651</v>
      </c>
      <c r="E389" s="479" t="s">
        <v>10187</v>
      </c>
      <c r="F389" s="464" t="s">
        <v>2575</v>
      </c>
      <c r="G389" s="50" t="s">
        <v>1610</v>
      </c>
      <c r="H389" s="50"/>
      <c r="I389" s="47">
        <v>2</v>
      </c>
    </row>
    <row r="390" spans="1:9" s="475" customFormat="1" ht="144" customHeight="1" x14ac:dyDescent="0.2">
      <c r="A390" s="455">
        <v>382</v>
      </c>
      <c r="B390" s="455" t="s">
        <v>10188</v>
      </c>
      <c r="C390" s="460" t="s">
        <v>10189</v>
      </c>
      <c r="D390" s="50" t="s">
        <v>4651</v>
      </c>
      <c r="E390" s="479" t="s">
        <v>10190</v>
      </c>
      <c r="F390" s="464" t="s">
        <v>2575</v>
      </c>
      <c r="G390" s="50" t="s">
        <v>1610</v>
      </c>
      <c r="H390" s="50"/>
      <c r="I390" s="47">
        <v>1</v>
      </c>
    </row>
    <row r="391" spans="1:9" s="475" customFormat="1" ht="144" customHeight="1" x14ac:dyDescent="0.2">
      <c r="A391" s="455">
        <v>383</v>
      </c>
      <c r="B391" s="455" t="s">
        <v>10191</v>
      </c>
      <c r="C391" s="460" t="s">
        <v>10192</v>
      </c>
      <c r="D391" s="50" t="s">
        <v>4651</v>
      </c>
      <c r="E391" s="479" t="s">
        <v>10193</v>
      </c>
      <c r="F391" s="464" t="s">
        <v>2575</v>
      </c>
      <c r="G391" s="50" t="s">
        <v>1610</v>
      </c>
      <c r="H391" s="50"/>
      <c r="I391" s="47">
        <v>2</v>
      </c>
    </row>
    <row r="392" spans="1:9" s="475" customFormat="1" ht="144" customHeight="1" x14ac:dyDescent="0.2">
      <c r="A392" s="455">
        <v>384</v>
      </c>
      <c r="B392" s="455" t="s">
        <v>10194</v>
      </c>
      <c r="C392" s="460" t="s">
        <v>9871</v>
      </c>
      <c r="D392" s="50" t="s">
        <v>250</v>
      </c>
      <c r="E392" s="463" t="s">
        <v>10195</v>
      </c>
      <c r="F392" s="464" t="s">
        <v>3688</v>
      </c>
      <c r="G392" s="50" t="s">
        <v>1610</v>
      </c>
      <c r="H392" s="50"/>
      <c r="I392" s="437">
        <v>1</v>
      </c>
    </row>
    <row r="393" spans="1:9" s="475" customFormat="1" ht="144" customHeight="1" x14ac:dyDescent="0.2">
      <c r="A393" s="455">
        <v>385</v>
      </c>
      <c r="B393" s="455" t="s">
        <v>10196</v>
      </c>
      <c r="C393" s="460" t="s">
        <v>10197</v>
      </c>
      <c r="D393" s="50" t="s">
        <v>3424</v>
      </c>
      <c r="E393" s="463" t="s">
        <v>10198</v>
      </c>
      <c r="F393" s="464" t="s">
        <v>3688</v>
      </c>
      <c r="G393" s="50" t="s">
        <v>1610</v>
      </c>
      <c r="H393" s="50"/>
      <c r="I393" s="437">
        <v>1</v>
      </c>
    </row>
    <row r="394" spans="1:9" s="475" customFormat="1" ht="144" customHeight="1" x14ac:dyDescent="0.2">
      <c r="A394" s="455">
        <v>386</v>
      </c>
      <c r="B394" s="455" t="s">
        <v>10199</v>
      </c>
      <c r="C394" s="460" t="s">
        <v>10167</v>
      </c>
      <c r="D394" s="50" t="s">
        <v>250</v>
      </c>
      <c r="E394" s="463" t="s">
        <v>10200</v>
      </c>
      <c r="F394" s="464" t="s">
        <v>3688</v>
      </c>
      <c r="G394" s="50" t="s">
        <v>1610</v>
      </c>
      <c r="H394" s="50"/>
      <c r="I394" s="437">
        <v>1</v>
      </c>
    </row>
    <row r="395" spans="1:9" s="475" customFormat="1" ht="144" customHeight="1" x14ac:dyDescent="0.2">
      <c r="A395" s="455">
        <v>387</v>
      </c>
      <c r="B395" s="455" t="s">
        <v>10201</v>
      </c>
      <c r="C395" s="460" t="s">
        <v>10167</v>
      </c>
      <c r="D395" s="50" t="s">
        <v>3424</v>
      </c>
      <c r="E395" s="463" t="s">
        <v>10202</v>
      </c>
      <c r="F395" s="464" t="s">
        <v>3688</v>
      </c>
      <c r="G395" s="50" t="s">
        <v>1610</v>
      </c>
      <c r="H395" s="50"/>
      <c r="I395" s="437">
        <v>1</v>
      </c>
    </row>
    <row r="396" spans="1:9" s="475" customFormat="1" ht="144" customHeight="1" x14ac:dyDescent="0.2">
      <c r="A396" s="455">
        <v>388</v>
      </c>
      <c r="B396" s="455" t="s">
        <v>10203</v>
      </c>
      <c r="C396" s="460" t="s">
        <v>10167</v>
      </c>
      <c r="D396" s="50" t="s">
        <v>3424</v>
      </c>
      <c r="E396" s="479" t="s">
        <v>10204</v>
      </c>
      <c r="F396" s="464" t="s">
        <v>3688</v>
      </c>
      <c r="G396" s="50" t="s">
        <v>1610</v>
      </c>
      <c r="H396" s="50"/>
      <c r="I396" s="437">
        <v>1</v>
      </c>
    </row>
    <row r="397" spans="1:9" s="475" customFormat="1" ht="74.25" customHeight="1" x14ac:dyDescent="0.2">
      <c r="A397" s="455">
        <v>389</v>
      </c>
      <c r="B397" s="455" t="s">
        <v>10205</v>
      </c>
      <c r="C397" s="80" t="s">
        <v>10206</v>
      </c>
      <c r="D397" s="50"/>
      <c r="E397" s="479"/>
      <c r="F397" s="464" t="s">
        <v>2937</v>
      </c>
      <c r="G397" s="50" t="s">
        <v>1610</v>
      </c>
      <c r="H397" s="50"/>
      <c r="I397" s="437">
        <v>1</v>
      </c>
    </row>
    <row r="398" spans="1:9" s="475" customFormat="1" ht="63.75" customHeight="1" x14ac:dyDescent="0.2">
      <c r="A398" s="455">
        <v>390</v>
      </c>
      <c r="B398" s="455" t="s">
        <v>10207</v>
      </c>
      <c r="C398" s="460" t="s">
        <v>4581</v>
      </c>
      <c r="D398" s="50"/>
      <c r="E398" s="463" t="s">
        <v>10208</v>
      </c>
      <c r="F398" s="464" t="s">
        <v>2937</v>
      </c>
      <c r="G398" s="464" t="s">
        <v>1610</v>
      </c>
      <c r="H398" s="50"/>
      <c r="I398" s="434">
        <v>1</v>
      </c>
    </row>
    <row r="399" spans="1:9" s="475" customFormat="1" ht="84" customHeight="1" x14ac:dyDescent="0.2">
      <c r="A399" s="455">
        <v>391</v>
      </c>
      <c r="B399" s="455" t="s">
        <v>10209</v>
      </c>
      <c r="C399" s="460" t="s">
        <v>10210</v>
      </c>
      <c r="D399" s="50"/>
      <c r="E399" s="463" t="s">
        <v>10211</v>
      </c>
      <c r="F399" s="464" t="s">
        <v>2893</v>
      </c>
      <c r="G399" s="464" t="s">
        <v>1610</v>
      </c>
      <c r="H399" s="50"/>
      <c r="I399" s="434">
        <v>1</v>
      </c>
    </row>
    <row r="400" spans="1:9" s="475" customFormat="1" ht="84" customHeight="1" x14ac:dyDescent="0.2">
      <c r="A400" s="455">
        <v>392</v>
      </c>
      <c r="B400" s="455" t="s">
        <v>10212</v>
      </c>
      <c r="C400" s="460" t="s">
        <v>9822</v>
      </c>
      <c r="D400" s="50"/>
      <c r="E400" s="463" t="s">
        <v>10213</v>
      </c>
      <c r="F400" s="464" t="s">
        <v>2893</v>
      </c>
      <c r="G400" s="464" t="s">
        <v>1610</v>
      </c>
      <c r="H400" s="50"/>
      <c r="I400" s="434">
        <v>1</v>
      </c>
    </row>
    <row r="401" spans="1:9" s="475" customFormat="1" ht="84" customHeight="1" x14ac:dyDescent="0.2">
      <c r="A401" s="455">
        <v>393</v>
      </c>
      <c r="B401" s="455" t="s">
        <v>10214</v>
      </c>
      <c r="C401" s="460" t="s">
        <v>10215</v>
      </c>
      <c r="D401" s="50"/>
      <c r="E401" s="463" t="s">
        <v>10216</v>
      </c>
      <c r="F401" s="464" t="s">
        <v>2937</v>
      </c>
      <c r="G401" s="464" t="s">
        <v>1610</v>
      </c>
      <c r="H401" s="50"/>
      <c r="I401" s="437">
        <v>4</v>
      </c>
    </row>
    <row r="402" spans="1:9" s="475" customFormat="1" ht="84" customHeight="1" x14ac:dyDescent="0.2">
      <c r="A402" s="455">
        <v>394</v>
      </c>
      <c r="B402" s="455" t="s">
        <v>10217</v>
      </c>
      <c r="C402" s="478" t="s">
        <v>10218</v>
      </c>
      <c r="D402" s="50"/>
      <c r="E402" s="479" t="s">
        <v>10219</v>
      </c>
      <c r="F402" s="464" t="s">
        <v>2937</v>
      </c>
      <c r="G402" s="464" t="s">
        <v>1610</v>
      </c>
      <c r="H402" s="50"/>
      <c r="I402" s="434">
        <v>1</v>
      </c>
    </row>
    <row r="403" spans="1:9" s="475" customFormat="1" ht="84" customHeight="1" x14ac:dyDescent="0.2">
      <c r="A403" s="455">
        <v>395</v>
      </c>
      <c r="B403" s="455" t="s">
        <v>10220</v>
      </c>
      <c r="C403" s="460" t="s">
        <v>6347</v>
      </c>
      <c r="D403" s="50"/>
      <c r="E403" s="463" t="s">
        <v>4913</v>
      </c>
      <c r="F403" s="464" t="s">
        <v>7878</v>
      </c>
      <c r="G403" s="464" t="s">
        <v>1610</v>
      </c>
      <c r="H403" s="50"/>
      <c r="I403" s="434">
        <v>1</v>
      </c>
    </row>
    <row r="404" spans="1:9" s="475" customFormat="1" ht="84" customHeight="1" x14ac:dyDescent="0.2">
      <c r="A404" s="455">
        <v>396</v>
      </c>
      <c r="B404" s="455" t="s">
        <v>10221</v>
      </c>
      <c r="C404" s="460" t="s">
        <v>10222</v>
      </c>
      <c r="D404" s="50"/>
      <c r="E404" s="463" t="s">
        <v>6363</v>
      </c>
      <c r="F404" s="464" t="s">
        <v>7878</v>
      </c>
      <c r="G404" s="464" t="s">
        <v>1610</v>
      </c>
      <c r="H404" s="50"/>
      <c r="I404" s="434">
        <v>1</v>
      </c>
    </row>
    <row r="405" spans="1:9" s="475" customFormat="1" ht="84" customHeight="1" x14ac:dyDescent="0.2">
      <c r="A405" s="455">
        <v>397</v>
      </c>
      <c r="B405" s="455" t="s">
        <v>10223</v>
      </c>
      <c r="C405" s="460" t="s">
        <v>6323</v>
      </c>
      <c r="D405" s="50"/>
      <c r="E405" s="463" t="s">
        <v>5261</v>
      </c>
      <c r="F405" s="464" t="s">
        <v>7878</v>
      </c>
      <c r="G405" s="464" t="s">
        <v>1610</v>
      </c>
      <c r="H405" s="50"/>
      <c r="I405" s="434">
        <v>1</v>
      </c>
    </row>
    <row r="406" spans="1:9" s="475" customFormat="1" ht="84" customHeight="1" x14ac:dyDescent="0.2">
      <c r="A406" s="455">
        <v>398</v>
      </c>
      <c r="B406" s="455" t="s">
        <v>10224</v>
      </c>
      <c r="C406" s="460" t="s">
        <v>10225</v>
      </c>
      <c r="D406" s="50"/>
      <c r="E406" s="463" t="s">
        <v>10226</v>
      </c>
      <c r="F406" s="464" t="s">
        <v>7878</v>
      </c>
      <c r="G406" s="464" t="s">
        <v>1610</v>
      </c>
      <c r="H406" s="50"/>
      <c r="I406" s="434">
        <v>1</v>
      </c>
    </row>
    <row r="407" spans="1:9" s="475" customFormat="1" ht="84" customHeight="1" x14ac:dyDescent="0.2">
      <c r="A407" s="455">
        <v>399</v>
      </c>
      <c r="B407" s="455" t="s">
        <v>10227</v>
      </c>
      <c r="C407" s="460" t="s">
        <v>10228</v>
      </c>
      <c r="D407" s="50"/>
      <c r="E407" s="463" t="s">
        <v>10229</v>
      </c>
      <c r="F407" s="464" t="s">
        <v>7878</v>
      </c>
      <c r="G407" s="464" t="s">
        <v>1610</v>
      </c>
      <c r="H407" s="50"/>
      <c r="I407" s="434">
        <v>1</v>
      </c>
    </row>
    <row r="408" spans="1:9" s="475" customFormat="1" ht="84" customHeight="1" x14ac:dyDescent="0.2">
      <c r="A408" s="455">
        <v>400</v>
      </c>
      <c r="B408" s="455" t="s">
        <v>10230</v>
      </c>
      <c r="C408" s="460" t="s">
        <v>10231</v>
      </c>
      <c r="D408" s="50"/>
      <c r="E408" s="463" t="s">
        <v>10232</v>
      </c>
      <c r="F408" s="464" t="s">
        <v>7878</v>
      </c>
      <c r="G408" s="464" t="s">
        <v>1610</v>
      </c>
      <c r="H408" s="50"/>
      <c r="I408" s="434">
        <f>2-1</f>
        <v>1</v>
      </c>
    </row>
    <row r="409" spans="1:9" s="475" customFormat="1" ht="84" customHeight="1" x14ac:dyDescent="0.2">
      <c r="A409" s="455">
        <v>401</v>
      </c>
      <c r="B409" s="455" t="s">
        <v>10233</v>
      </c>
      <c r="C409" s="460" t="s">
        <v>10234</v>
      </c>
      <c r="D409" s="50"/>
      <c r="E409" s="463" t="s">
        <v>10235</v>
      </c>
      <c r="F409" s="464" t="s">
        <v>7878</v>
      </c>
      <c r="G409" s="464" t="s">
        <v>1610</v>
      </c>
      <c r="H409" s="50"/>
      <c r="I409" s="437">
        <v>2</v>
      </c>
    </row>
    <row r="410" spans="1:9" s="475" customFormat="1" ht="84" customHeight="1" x14ac:dyDescent="0.2">
      <c r="A410" s="455">
        <v>402</v>
      </c>
      <c r="B410" s="455" t="s">
        <v>10236</v>
      </c>
      <c r="C410" s="460" t="s">
        <v>10237</v>
      </c>
      <c r="D410" s="50"/>
      <c r="E410" s="463" t="s">
        <v>10238</v>
      </c>
      <c r="F410" s="464" t="s">
        <v>7878</v>
      </c>
      <c r="G410" s="464" t="s">
        <v>1610</v>
      </c>
      <c r="H410" s="50"/>
      <c r="I410" s="434">
        <v>1</v>
      </c>
    </row>
    <row r="411" spans="1:9" s="475" customFormat="1" ht="84" customHeight="1" x14ac:dyDescent="0.2">
      <c r="A411" s="455">
        <v>403</v>
      </c>
      <c r="B411" s="455" t="s">
        <v>10239</v>
      </c>
      <c r="C411" s="460" t="s">
        <v>10240</v>
      </c>
      <c r="D411" s="50"/>
      <c r="E411" s="463" t="s">
        <v>9602</v>
      </c>
      <c r="F411" s="464" t="s">
        <v>7878</v>
      </c>
      <c r="G411" s="464" t="s">
        <v>1610</v>
      </c>
      <c r="H411" s="50"/>
      <c r="I411" s="437">
        <v>1</v>
      </c>
    </row>
    <row r="412" spans="1:9" s="475" customFormat="1" ht="84" customHeight="1" x14ac:dyDescent="0.2">
      <c r="A412" s="455">
        <v>404</v>
      </c>
      <c r="B412" s="455" t="s">
        <v>10241</v>
      </c>
      <c r="C412" s="460" t="s">
        <v>10242</v>
      </c>
      <c r="D412" s="50"/>
      <c r="E412" s="463" t="s">
        <v>10243</v>
      </c>
      <c r="F412" s="464" t="s">
        <v>7878</v>
      </c>
      <c r="G412" s="464" t="s">
        <v>1610</v>
      </c>
      <c r="H412" s="50"/>
      <c r="I412" s="437">
        <v>1</v>
      </c>
    </row>
    <row r="413" spans="1:9" s="475" customFormat="1" ht="84" customHeight="1" x14ac:dyDescent="0.2">
      <c r="A413" s="455">
        <v>405</v>
      </c>
      <c r="B413" s="455" t="s">
        <v>10244</v>
      </c>
      <c r="C413" s="460" t="s">
        <v>10245</v>
      </c>
      <c r="D413" s="50"/>
      <c r="E413" s="463" t="s">
        <v>10246</v>
      </c>
      <c r="F413" s="464" t="s">
        <v>7878</v>
      </c>
      <c r="G413" s="464" t="s">
        <v>1610</v>
      </c>
      <c r="H413" s="50"/>
      <c r="I413" s="437">
        <v>1</v>
      </c>
    </row>
    <row r="414" spans="1:9" s="475" customFormat="1" ht="84" customHeight="1" x14ac:dyDescent="0.2">
      <c r="A414" s="455">
        <v>406</v>
      </c>
      <c r="B414" s="455" t="s">
        <v>10247</v>
      </c>
      <c r="C414" s="460" t="s">
        <v>10248</v>
      </c>
      <c r="D414" s="50"/>
      <c r="E414" s="463" t="s">
        <v>9605</v>
      </c>
      <c r="F414" s="464" t="s">
        <v>7878</v>
      </c>
      <c r="G414" s="464" t="s">
        <v>1610</v>
      </c>
      <c r="H414" s="50"/>
      <c r="I414" s="437">
        <v>1</v>
      </c>
    </row>
    <row r="415" spans="1:9" s="475" customFormat="1" ht="84" customHeight="1" x14ac:dyDescent="0.2">
      <c r="A415" s="455">
        <v>407</v>
      </c>
      <c r="B415" s="455" t="s">
        <v>10249</v>
      </c>
      <c r="C415" s="460" t="s">
        <v>6366</v>
      </c>
      <c r="D415" s="50"/>
      <c r="E415" s="463" t="s">
        <v>4257</v>
      </c>
      <c r="F415" s="464" t="s">
        <v>7878</v>
      </c>
      <c r="G415" s="464" t="s">
        <v>1610</v>
      </c>
      <c r="H415" s="50"/>
      <c r="I415" s="437">
        <v>1</v>
      </c>
    </row>
    <row r="416" spans="1:9" s="475" customFormat="1" ht="84" customHeight="1" x14ac:dyDescent="0.2">
      <c r="A416" s="455">
        <v>408</v>
      </c>
      <c r="B416" s="455" t="s">
        <v>10250</v>
      </c>
      <c r="C416" s="460" t="s">
        <v>10251</v>
      </c>
      <c r="D416" s="50"/>
      <c r="E416" s="463" t="s">
        <v>10252</v>
      </c>
      <c r="F416" s="464" t="s">
        <v>7878</v>
      </c>
      <c r="G416" s="464" t="s">
        <v>1610</v>
      </c>
      <c r="H416" s="50"/>
      <c r="I416" s="437">
        <v>1</v>
      </c>
    </row>
    <row r="417" spans="1:9" s="475" customFormat="1" ht="84" customHeight="1" x14ac:dyDescent="0.2">
      <c r="A417" s="455">
        <v>409</v>
      </c>
      <c r="B417" s="455" t="s">
        <v>10253</v>
      </c>
      <c r="C417" s="460" t="s">
        <v>10254</v>
      </c>
      <c r="D417" s="50"/>
      <c r="E417" s="463" t="s">
        <v>10255</v>
      </c>
      <c r="F417" s="464" t="s">
        <v>7878</v>
      </c>
      <c r="G417" s="464" t="s">
        <v>1610</v>
      </c>
      <c r="H417" s="50"/>
      <c r="I417" s="437">
        <f>4-1</f>
        <v>3</v>
      </c>
    </row>
    <row r="418" spans="1:9" s="475" customFormat="1" ht="84" customHeight="1" x14ac:dyDescent="0.2">
      <c r="A418" s="455">
        <v>410</v>
      </c>
      <c r="B418" s="455" t="s">
        <v>10256</v>
      </c>
      <c r="C418" s="460" t="s">
        <v>10257</v>
      </c>
      <c r="D418" s="50"/>
      <c r="E418" s="463" t="s">
        <v>10258</v>
      </c>
      <c r="F418" s="464" t="s">
        <v>7878</v>
      </c>
      <c r="G418" s="464" t="s">
        <v>1610</v>
      </c>
      <c r="H418" s="50"/>
      <c r="I418" s="437">
        <v>10</v>
      </c>
    </row>
    <row r="419" spans="1:9" s="475" customFormat="1" ht="84" customHeight="1" x14ac:dyDescent="0.2">
      <c r="A419" s="455">
        <v>411</v>
      </c>
      <c r="B419" s="455" t="s">
        <v>10259</v>
      </c>
      <c r="C419" s="460" t="s">
        <v>10260</v>
      </c>
      <c r="D419" s="50"/>
      <c r="E419" s="463" t="s">
        <v>10261</v>
      </c>
      <c r="F419" s="464" t="s">
        <v>7878</v>
      </c>
      <c r="G419" s="464" t="s">
        <v>1610</v>
      </c>
      <c r="H419" s="50"/>
      <c r="I419" s="437">
        <v>1</v>
      </c>
    </row>
    <row r="420" spans="1:9" s="475" customFormat="1" ht="84" customHeight="1" x14ac:dyDescent="0.2">
      <c r="A420" s="455">
        <v>412</v>
      </c>
      <c r="B420" s="455" t="s">
        <v>10262</v>
      </c>
      <c r="C420" s="460" t="s">
        <v>10263</v>
      </c>
      <c r="D420" s="50"/>
      <c r="E420" s="463" t="s">
        <v>5047</v>
      </c>
      <c r="F420" s="464" t="s">
        <v>7878</v>
      </c>
      <c r="G420" s="464" t="s">
        <v>1610</v>
      </c>
      <c r="H420" s="50"/>
      <c r="I420" s="437">
        <v>1</v>
      </c>
    </row>
    <row r="421" spans="1:9" s="475" customFormat="1" ht="84" customHeight="1" x14ac:dyDescent="0.2">
      <c r="A421" s="455">
        <v>413</v>
      </c>
      <c r="B421" s="455" t="s">
        <v>10264</v>
      </c>
      <c r="C421" s="460" t="s">
        <v>9891</v>
      </c>
      <c r="D421" s="50"/>
      <c r="E421" s="463" t="s">
        <v>10265</v>
      </c>
      <c r="F421" s="464" t="s">
        <v>7878</v>
      </c>
      <c r="G421" s="464" t="s">
        <v>1610</v>
      </c>
      <c r="H421" s="50"/>
      <c r="I421" s="437"/>
    </row>
    <row r="422" spans="1:9" s="475" customFormat="1" ht="84" customHeight="1" x14ac:dyDescent="0.2">
      <c r="A422" s="455">
        <v>414</v>
      </c>
      <c r="B422" s="455" t="s">
        <v>10266</v>
      </c>
      <c r="C422" s="460" t="s">
        <v>10267</v>
      </c>
      <c r="D422" s="50"/>
      <c r="E422" s="463" t="s">
        <v>10268</v>
      </c>
      <c r="F422" s="464" t="s">
        <v>7878</v>
      </c>
      <c r="G422" s="464" t="s">
        <v>1610</v>
      </c>
      <c r="H422" s="50"/>
      <c r="I422" s="437">
        <v>5</v>
      </c>
    </row>
    <row r="423" spans="1:9" s="475" customFormat="1" ht="84" customHeight="1" x14ac:dyDescent="0.2">
      <c r="A423" s="455">
        <v>415</v>
      </c>
      <c r="B423" s="455" t="s">
        <v>10269</v>
      </c>
      <c r="C423" s="460" t="s">
        <v>10270</v>
      </c>
      <c r="D423" s="50"/>
      <c r="E423" s="463" t="s">
        <v>4164</v>
      </c>
      <c r="F423" s="464" t="s">
        <v>7878</v>
      </c>
      <c r="G423" s="464" t="s">
        <v>1610</v>
      </c>
      <c r="H423" s="50"/>
      <c r="I423" s="437">
        <v>1</v>
      </c>
    </row>
    <row r="424" spans="1:9" ht="84" customHeight="1" x14ac:dyDescent="0.2">
      <c r="A424" s="455">
        <v>416</v>
      </c>
      <c r="B424" s="455" t="s">
        <v>10271</v>
      </c>
      <c r="C424" s="460" t="s">
        <v>10222</v>
      </c>
      <c r="D424" s="460"/>
      <c r="E424" s="463" t="s">
        <v>9636</v>
      </c>
      <c r="F424" s="464" t="s">
        <v>4161</v>
      </c>
      <c r="G424" s="464" t="s">
        <v>1610</v>
      </c>
      <c r="H424" s="466"/>
      <c r="I424" s="359">
        <v>1</v>
      </c>
    </row>
    <row r="425" spans="1:9" ht="84" customHeight="1" x14ac:dyDescent="0.2">
      <c r="A425" s="455">
        <v>417</v>
      </c>
      <c r="B425" s="455" t="s">
        <v>10272</v>
      </c>
      <c r="C425" s="460" t="s">
        <v>10273</v>
      </c>
      <c r="D425" s="460"/>
      <c r="E425" s="463" t="s">
        <v>10274</v>
      </c>
      <c r="F425" s="464" t="s">
        <v>4161</v>
      </c>
      <c r="G425" s="464" t="s">
        <v>1610</v>
      </c>
      <c r="H425" s="466"/>
      <c r="I425" s="359">
        <v>1</v>
      </c>
    </row>
    <row r="426" spans="1:9" ht="84" customHeight="1" x14ac:dyDescent="0.2">
      <c r="A426" s="455">
        <v>418</v>
      </c>
      <c r="B426" s="455" t="s">
        <v>10275</v>
      </c>
      <c r="C426" s="460" t="s">
        <v>10276</v>
      </c>
      <c r="D426" s="460"/>
      <c r="E426" s="463" t="s">
        <v>10277</v>
      </c>
      <c r="F426" s="464" t="s">
        <v>4161</v>
      </c>
      <c r="G426" s="464" t="s">
        <v>1610</v>
      </c>
      <c r="H426" s="466"/>
      <c r="I426" s="359">
        <v>1</v>
      </c>
    </row>
    <row r="427" spans="1:9" ht="84" customHeight="1" x14ac:dyDescent="0.2">
      <c r="A427" s="455">
        <v>419</v>
      </c>
      <c r="B427" s="455" t="s">
        <v>10278</v>
      </c>
      <c r="C427" s="460" t="s">
        <v>10279</v>
      </c>
      <c r="D427" s="460"/>
      <c r="E427" s="463" t="s">
        <v>10280</v>
      </c>
      <c r="F427" s="464" t="s">
        <v>4161</v>
      </c>
      <c r="G427" s="464" t="s">
        <v>1610</v>
      </c>
      <c r="H427" s="466"/>
      <c r="I427" s="359">
        <v>1</v>
      </c>
    </row>
    <row r="428" spans="1:9" ht="84" customHeight="1" x14ac:dyDescent="0.2">
      <c r="A428" s="455">
        <v>420</v>
      </c>
      <c r="B428" s="455" t="s">
        <v>10281</v>
      </c>
      <c r="C428" s="460" t="s">
        <v>10282</v>
      </c>
      <c r="D428" s="460"/>
      <c r="E428" s="463" t="s">
        <v>10283</v>
      </c>
      <c r="F428" s="464" t="s">
        <v>4161</v>
      </c>
      <c r="G428" s="464" t="s">
        <v>1610</v>
      </c>
      <c r="H428" s="466"/>
      <c r="I428" s="359">
        <v>1</v>
      </c>
    </row>
    <row r="429" spans="1:9" ht="84" customHeight="1" x14ac:dyDescent="0.2">
      <c r="A429" s="455">
        <v>421</v>
      </c>
      <c r="B429" s="455" t="s">
        <v>10284</v>
      </c>
      <c r="C429" s="460" t="s">
        <v>10285</v>
      </c>
      <c r="D429" s="460"/>
      <c r="E429" s="463" t="s">
        <v>10286</v>
      </c>
      <c r="F429" s="464" t="s">
        <v>4161</v>
      </c>
      <c r="G429" s="464" t="s">
        <v>1610</v>
      </c>
      <c r="H429" s="466"/>
      <c r="I429" s="359">
        <v>1</v>
      </c>
    </row>
    <row r="430" spans="1:9" ht="84" customHeight="1" x14ac:dyDescent="0.2">
      <c r="A430" s="455">
        <v>422</v>
      </c>
      <c r="B430" s="455" t="s">
        <v>10287</v>
      </c>
      <c r="C430" s="460" t="s">
        <v>10288</v>
      </c>
      <c r="D430" s="460"/>
      <c r="E430" s="463" t="s">
        <v>10289</v>
      </c>
      <c r="F430" s="464" t="s">
        <v>4161</v>
      </c>
      <c r="G430" s="464" t="s">
        <v>1610</v>
      </c>
      <c r="H430" s="466"/>
      <c r="I430" s="359">
        <v>1</v>
      </c>
    </row>
    <row r="431" spans="1:9" ht="84" customHeight="1" x14ac:dyDescent="0.2">
      <c r="A431" s="455">
        <v>423</v>
      </c>
      <c r="B431" s="455" t="s">
        <v>10290</v>
      </c>
      <c r="C431" s="460" t="s">
        <v>10291</v>
      </c>
      <c r="D431" s="460"/>
      <c r="E431" s="463" t="s">
        <v>10283</v>
      </c>
      <c r="F431" s="464" t="s">
        <v>4161</v>
      </c>
      <c r="G431" s="464" t="s">
        <v>1610</v>
      </c>
      <c r="H431" s="466"/>
      <c r="I431" s="359">
        <v>1</v>
      </c>
    </row>
    <row r="432" spans="1:9" ht="84" customHeight="1" x14ac:dyDescent="0.2">
      <c r="A432" s="455">
        <v>424</v>
      </c>
      <c r="B432" s="455" t="s">
        <v>10292</v>
      </c>
      <c r="C432" s="460" t="s">
        <v>10234</v>
      </c>
      <c r="D432" s="460"/>
      <c r="E432" s="463" t="s">
        <v>10293</v>
      </c>
      <c r="F432" s="464" t="s">
        <v>4161</v>
      </c>
      <c r="G432" s="464" t="s">
        <v>1610</v>
      </c>
      <c r="H432" s="466"/>
      <c r="I432" s="437">
        <v>2</v>
      </c>
    </row>
    <row r="433" spans="1:9" ht="84" customHeight="1" x14ac:dyDescent="0.2">
      <c r="A433" s="455">
        <v>425</v>
      </c>
      <c r="B433" s="455" t="s">
        <v>10294</v>
      </c>
      <c r="C433" s="460" t="s">
        <v>10295</v>
      </c>
      <c r="D433" s="460"/>
      <c r="E433" s="463" t="s">
        <v>10296</v>
      </c>
      <c r="F433" s="464" t="s">
        <v>4161</v>
      </c>
      <c r="G433" s="464" t="s">
        <v>1610</v>
      </c>
      <c r="H433" s="466"/>
      <c r="I433" s="437">
        <v>7</v>
      </c>
    </row>
    <row r="434" spans="1:9" ht="84" customHeight="1" x14ac:dyDescent="0.2">
      <c r="A434" s="455">
        <v>426</v>
      </c>
      <c r="B434" s="455" t="s">
        <v>10297</v>
      </c>
      <c r="C434" s="460" t="s">
        <v>10270</v>
      </c>
      <c r="D434" s="460"/>
      <c r="E434" s="463" t="s">
        <v>6458</v>
      </c>
      <c r="F434" s="464" t="s">
        <v>4161</v>
      </c>
      <c r="G434" s="464" t="s">
        <v>1610</v>
      </c>
      <c r="H434" s="466"/>
      <c r="I434" s="437">
        <v>1</v>
      </c>
    </row>
    <row r="435" spans="1:9" ht="84" customHeight="1" x14ac:dyDescent="0.2">
      <c r="A435" s="455">
        <v>427</v>
      </c>
      <c r="B435" s="455" t="s">
        <v>10298</v>
      </c>
      <c r="C435" s="460" t="s">
        <v>9905</v>
      </c>
      <c r="D435" s="460"/>
      <c r="E435" s="463" t="s">
        <v>10299</v>
      </c>
      <c r="F435" s="464" t="s">
        <v>4161</v>
      </c>
      <c r="G435" s="464" t="s">
        <v>1610</v>
      </c>
      <c r="H435" s="466"/>
      <c r="I435" s="437">
        <v>1</v>
      </c>
    </row>
    <row r="436" spans="1:9" ht="84" customHeight="1" x14ac:dyDescent="0.2">
      <c r="A436" s="455">
        <v>428</v>
      </c>
      <c r="B436" s="455" t="s">
        <v>10300</v>
      </c>
      <c r="C436" s="460" t="s">
        <v>10301</v>
      </c>
      <c r="D436" s="460"/>
      <c r="E436" s="463" t="s">
        <v>6388</v>
      </c>
      <c r="F436" s="464" t="s">
        <v>4161</v>
      </c>
      <c r="G436" s="464" t="s">
        <v>1610</v>
      </c>
      <c r="H436" s="466"/>
      <c r="I436" s="437">
        <v>1</v>
      </c>
    </row>
    <row r="437" spans="1:9" ht="84" customHeight="1" x14ac:dyDescent="0.2">
      <c r="A437" s="455">
        <v>429</v>
      </c>
      <c r="B437" s="455" t="s">
        <v>10302</v>
      </c>
      <c r="C437" s="460" t="s">
        <v>10303</v>
      </c>
      <c r="D437" s="460"/>
      <c r="E437" s="463" t="s">
        <v>10304</v>
      </c>
      <c r="F437" s="464" t="s">
        <v>4161</v>
      </c>
      <c r="G437" s="464" t="s">
        <v>1610</v>
      </c>
      <c r="H437" s="466"/>
      <c r="I437" s="437">
        <v>1</v>
      </c>
    </row>
    <row r="438" spans="1:9" ht="84" customHeight="1" x14ac:dyDescent="0.2">
      <c r="A438" s="455">
        <v>430</v>
      </c>
      <c r="B438" s="455" t="s">
        <v>10305</v>
      </c>
      <c r="C438" s="460" t="s">
        <v>10306</v>
      </c>
      <c r="D438" s="460"/>
      <c r="E438" s="463" t="s">
        <v>10307</v>
      </c>
      <c r="F438" s="464" t="s">
        <v>4161</v>
      </c>
      <c r="G438" s="464" t="s">
        <v>1610</v>
      </c>
      <c r="H438" s="466"/>
      <c r="I438" s="437">
        <v>1</v>
      </c>
    </row>
    <row r="439" spans="1:9" ht="84" customHeight="1" x14ac:dyDescent="0.2">
      <c r="A439" s="455">
        <v>431</v>
      </c>
      <c r="B439" s="455" t="s">
        <v>10308</v>
      </c>
      <c r="C439" s="460" t="s">
        <v>9848</v>
      </c>
      <c r="D439" s="460"/>
      <c r="E439" s="463" t="s">
        <v>10309</v>
      </c>
      <c r="F439" s="464" t="s">
        <v>4161</v>
      </c>
      <c r="G439" s="464" t="s">
        <v>1610</v>
      </c>
      <c r="H439" s="466"/>
      <c r="I439" s="437">
        <v>1</v>
      </c>
    </row>
    <row r="440" spans="1:9" ht="84" customHeight="1" x14ac:dyDescent="0.2">
      <c r="A440" s="455">
        <v>432</v>
      </c>
      <c r="B440" s="455" t="s">
        <v>10310</v>
      </c>
      <c r="C440" s="460" t="s">
        <v>10306</v>
      </c>
      <c r="D440" s="460"/>
      <c r="E440" s="463" t="s">
        <v>10311</v>
      </c>
      <c r="F440" s="464" t="s">
        <v>4161</v>
      </c>
      <c r="G440" s="464" t="s">
        <v>1610</v>
      </c>
      <c r="H440" s="466"/>
      <c r="I440" s="437">
        <v>1</v>
      </c>
    </row>
    <row r="441" spans="1:9" ht="84" customHeight="1" x14ac:dyDescent="0.2">
      <c r="A441" s="455">
        <v>433</v>
      </c>
      <c r="B441" s="455" t="s">
        <v>10312</v>
      </c>
      <c r="C441" s="460" t="s">
        <v>10313</v>
      </c>
      <c r="D441" s="460"/>
      <c r="E441" s="463" t="s">
        <v>10314</v>
      </c>
      <c r="F441" s="464" t="s">
        <v>4161</v>
      </c>
      <c r="G441" s="464" t="s">
        <v>1610</v>
      </c>
      <c r="H441" s="466"/>
      <c r="I441" s="437">
        <v>1</v>
      </c>
    </row>
    <row r="442" spans="1:9" ht="84" customHeight="1" x14ac:dyDescent="0.2">
      <c r="A442" s="455">
        <v>434</v>
      </c>
      <c r="B442" s="455" t="s">
        <v>10315</v>
      </c>
      <c r="C442" s="460" t="s">
        <v>10316</v>
      </c>
      <c r="D442" s="460"/>
      <c r="E442" s="463" t="s">
        <v>10309</v>
      </c>
      <c r="F442" s="464" t="s">
        <v>4161</v>
      </c>
      <c r="G442" s="464" t="s">
        <v>1610</v>
      </c>
      <c r="H442" s="466"/>
      <c r="I442" s="471">
        <v>1</v>
      </c>
    </row>
    <row r="443" spans="1:9" ht="84" customHeight="1" x14ac:dyDescent="0.2">
      <c r="A443" s="455">
        <v>435</v>
      </c>
      <c r="B443" s="455" t="s">
        <v>10317</v>
      </c>
      <c r="C443" s="460" t="s">
        <v>9891</v>
      </c>
      <c r="D443" s="460"/>
      <c r="E443" s="463" t="s">
        <v>10265</v>
      </c>
      <c r="F443" s="464" t="s">
        <v>4161</v>
      </c>
      <c r="G443" s="464" t="s">
        <v>1610</v>
      </c>
      <c r="H443" s="466"/>
      <c r="I443" s="471"/>
    </row>
    <row r="444" spans="1:9" ht="84" customHeight="1" x14ac:dyDescent="0.2">
      <c r="A444" s="455">
        <v>436</v>
      </c>
      <c r="B444" s="455" t="s">
        <v>10318</v>
      </c>
      <c r="C444" s="460" t="s">
        <v>10319</v>
      </c>
      <c r="D444" s="460"/>
      <c r="E444" s="463" t="s">
        <v>10320</v>
      </c>
      <c r="F444" s="464" t="s">
        <v>4161</v>
      </c>
      <c r="G444" s="464" t="s">
        <v>1610</v>
      </c>
      <c r="H444" s="466"/>
      <c r="I444" s="471">
        <v>2</v>
      </c>
    </row>
    <row r="445" spans="1:9" ht="84" customHeight="1" x14ac:dyDescent="0.2">
      <c r="A445" s="455">
        <v>437</v>
      </c>
      <c r="B445" s="455" t="s">
        <v>10321</v>
      </c>
      <c r="C445" s="460" t="s">
        <v>10322</v>
      </c>
      <c r="D445" s="460"/>
      <c r="E445" s="463" t="s">
        <v>10323</v>
      </c>
      <c r="F445" s="464" t="s">
        <v>4161</v>
      </c>
      <c r="G445" s="464" t="s">
        <v>1610</v>
      </c>
      <c r="H445" s="466"/>
      <c r="I445" s="471">
        <v>1</v>
      </c>
    </row>
    <row r="446" spans="1:9" ht="84" customHeight="1" x14ac:dyDescent="0.2">
      <c r="A446" s="455">
        <v>438</v>
      </c>
      <c r="B446" s="455" t="s">
        <v>10324</v>
      </c>
      <c r="C446" s="460" t="s">
        <v>10325</v>
      </c>
      <c r="D446" s="460"/>
      <c r="E446" s="463" t="s">
        <v>10326</v>
      </c>
      <c r="F446" s="464" t="s">
        <v>4161</v>
      </c>
      <c r="G446" s="464" t="s">
        <v>1610</v>
      </c>
      <c r="H446" s="466"/>
      <c r="I446" s="471">
        <v>1</v>
      </c>
    </row>
    <row r="447" spans="1:9" ht="84" customHeight="1" x14ac:dyDescent="0.2">
      <c r="A447" s="455">
        <v>439</v>
      </c>
      <c r="B447" s="455" t="s">
        <v>10327</v>
      </c>
      <c r="C447" s="460" t="s">
        <v>10328</v>
      </c>
      <c r="D447" s="460"/>
      <c r="E447" s="463" t="s">
        <v>10329</v>
      </c>
      <c r="F447" s="464" t="s">
        <v>4161</v>
      </c>
      <c r="G447" s="464" t="s">
        <v>1610</v>
      </c>
      <c r="H447" s="466"/>
      <c r="I447" s="471">
        <v>1</v>
      </c>
    </row>
    <row r="448" spans="1:9" ht="84" customHeight="1" x14ac:dyDescent="0.2">
      <c r="A448" s="455">
        <v>440</v>
      </c>
      <c r="B448" s="455" t="s">
        <v>10330</v>
      </c>
      <c r="C448" s="460" t="s">
        <v>10331</v>
      </c>
      <c r="D448" s="460"/>
      <c r="E448" s="463" t="s">
        <v>4429</v>
      </c>
      <c r="F448" s="464" t="s">
        <v>4161</v>
      </c>
      <c r="G448" s="464" t="s">
        <v>1610</v>
      </c>
      <c r="H448" s="466"/>
      <c r="I448" s="471">
        <v>1</v>
      </c>
    </row>
    <row r="449" spans="1:9" ht="84" customHeight="1" x14ac:dyDescent="0.2">
      <c r="A449" s="455">
        <v>441</v>
      </c>
      <c r="B449" s="455" t="s">
        <v>10332</v>
      </c>
      <c r="C449" s="460" t="s">
        <v>10333</v>
      </c>
      <c r="D449" s="460"/>
      <c r="E449" s="463" t="s">
        <v>10334</v>
      </c>
      <c r="F449" s="464" t="s">
        <v>4161</v>
      </c>
      <c r="G449" s="464" t="s">
        <v>1610</v>
      </c>
      <c r="H449" s="466"/>
      <c r="I449" s="471">
        <v>1</v>
      </c>
    </row>
    <row r="450" spans="1:9" ht="84" customHeight="1" x14ac:dyDescent="0.2">
      <c r="A450" s="455">
        <v>442</v>
      </c>
      <c r="B450" s="455" t="s">
        <v>10335</v>
      </c>
      <c r="C450" s="460" t="s">
        <v>10336</v>
      </c>
      <c r="D450" s="460"/>
      <c r="E450" s="463" t="s">
        <v>4201</v>
      </c>
      <c r="F450" s="464" t="s">
        <v>1433</v>
      </c>
      <c r="G450" s="464" t="s">
        <v>1610</v>
      </c>
      <c r="H450" s="466"/>
      <c r="I450" s="359">
        <v>1</v>
      </c>
    </row>
    <row r="451" spans="1:9" ht="72" customHeight="1" x14ac:dyDescent="0.2">
      <c r="A451" s="455">
        <v>443</v>
      </c>
      <c r="B451" s="455" t="s">
        <v>10337</v>
      </c>
      <c r="C451" s="460" t="s">
        <v>10338</v>
      </c>
      <c r="D451" s="460"/>
      <c r="E451" s="463" t="s">
        <v>3832</v>
      </c>
      <c r="F451" s="464" t="s">
        <v>1433</v>
      </c>
      <c r="G451" s="464" t="s">
        <v>1610</v>
      </c>
      <c r="H451" s="466"/>
      <c r="I451" s="359">
        <v>1</v>
      </c>
    </row>
    <row r="452" spans="1:9" ht="84" customHeight="1" x14ac:dyDescent="0.2">
      <c r="A452" s="455">
        <v>444</v>
      </c>
      <c r="B452" s="455" t="s">
        <v>10339</v>
      </c>
      <c r="C452" s="460" t="s">
        <v>10340</v>
      </c>
      <c r="D452" s="460"/>
      <c r="E452" s="463" t="s">
        <v>10341</v>
      </c>
      <c r="F452" s="464" t="s">
        <v>1433</v>
      </c>
      <c r="G452" s="464" t="s">
        <v>1610</v>
      </c>
      <c r="H452" s="466"/>
      <c r="I452" s="437">
        <v>1</v>
      </c>
    </row>
    <row r="453" spans="1:9" ht="84" customHeight="1" x14ac:dyDescent="0.2">
      <c r="A453" s="455">
        <v>445</v>
      </c>
      <c r="B453" s="455" t="s">
        <v>10342</v>
      </c>
      <c r="C453" s="460" t="s">
        <v>10343</v>
      </c>
      <c r="D453" s="460"/>
      <c r="E453" s="463" t="s">
        <v>4924</v>
      </c>
      <c r="F453" s="464" t="s">
        <v>1433</v>
      </c>
      <c r="G453" s="464" t="s">
        <v>1610</v>
      </c>
      <c r="H453" s="466"/>
      <c r="I453" s="437">
        <v>1</v>
      </c>
    </row>
    <row r="454" spans="1:9" ht="84" customHeight="1" x14ac:dyDescent="0.2">
      <c r="A454" s="455">
        <v>446</v>
      </c>
      <c r="B454" s="455" t="s">
        <v>10344</v>
      </c>
      <c r="C454" s="460" t="s">
        <v>10345</v>
      </c>
      <c r="D454" s="460"/>
      <c r="E454" s="467" t="s">
        <v>9254</v>
      </c>
      <c r="F454" s="464" t="s">
        <v>1433</v>
      </c>
      <c r="G454" s="464" t="s">
        <v>1610</v>
      </c>
      <c r="H454" s="466"/>
      <c r="I454" s="437">
        <v>1</v>
      </c>
    </row>
    <row r="455" spans="1:9" ht="84" customHeight="1" x14ac:dyDescent="0.2">
      <c r="A455" s="455">
        <v>447</v>
      </c>
      <c r="B455" s="455" t="s">
        <v>10346</v>
      </c>
      <c r="C455" s="460" t="s">
        <v>10347</v>
      </c>
      <c r="D455" s="460"/>
      <c r="E455" s="463" t="s">
        <v>10348</v>
      </c>
      <c r="F455" s="464" t="s">
        <v>1433</v>
      </c>
      <c r="G455" s="464" t="s">
        <v>1610</v>
      </c>
      <c r="H455" s="466"/>
      <c r="I455" s="437">
        <v>1</v>
      </c>
    </row>
    <row r="456" spans="1:9" ht="106.5" customHeight="1" x14ac:dyDescent="0.2">
      <c r="A456" s="455">
        <v>448</v>
      </c>
      <c r="B456" s="455" t="s">
        <v>10349</v>
      </c>
      <c r="C456" s="460" t="s">
        <v>10350</v>
      </c>
      <c r="D456" s="460"/>
      <c r="E456" s="463" t="s">
        <v>4172</v>
      </c>
      <c r="F456" s="464" t="s">
        <v>4175</v>
      </c>
      <c r="G456" s="464" t="s">
        <v>1610</v>
      </c>
      <c r="H456" s="466"/>
      <c r="I456" s="471">
        <v>1</v>
      </c>
    </row>
    <row r="457" spans="1:9" ht="100.5" customHeight="1" x14ac:dyDescent="0.2">
      <c r="A457" s="455">
        <v>449</v>
      </c>
      <c r="B457" s="455" t="s">
        <v>10351</v>
      </c>
      <c r="C457" s="460" t="s">
        <v>10352</v>
      </c>
      <c r="D457" s="460"/>
      <c r="E457" s="463" t="s">
        <v>10353</v>
      </c>
      <c r="F457" s="464" t="s">
        <v>4175</v>
      </c>
      <c r="G457" s="464" t="s">
        <v>1610</v>
      </c>
      <c r="H457" s="466"/>
      <c r="I457" s="471">
        <v>1</v>
      </c>
    </row>
    <row r="458" spans="1:9" ht="98.25" customHeight="1" x14ac:dyDescent="0.2">
      <c r="A458" s="455">
        <v>450</v>
      </c>
      <c r="B458" s="455" t="s">
        <v>10354</v>
      </c>
      <c r="C458" s="460" t="s">
        <v>10355</v>
      </c>
      <c r="D458" s="460"/>
      <c r="E458" s="463" t="s">
        <v>6397</v>
      </c>
      <c r="F458" s="464" t="s">
        <v>4175</v>
      </c>
      <c r="G458" s="464" t="s">
        <v>1610</v>
      </c>
      <c r="H458" s="466"/>
      <c r="I458" s="471">
        <v>1</v>
      </c>
    </row>
    <row r="459" spans="1:9" ht="130.5" customHeight="1" x14ac:dyDescent="0.2">
      <c r="A459" s="455">
        <v>451</v>
      </c>
      <c r="B459" s="455" t="s">
        <v>10356</v>
      </c>
      <c r="C459" s="460" t="s">
        <v>10357</v>
      </c>
      <c r="D459" s="460"/>
      <c r="E459" s="463" t="s">
        <v>10358</v>
      </c>
      <c r="F459" s="464" t="s">
        <v>4175</v>
      </c>
      <c r="G459" s="464" t="s">
        <v>1610</v>
      </c>
      <c r="H459" s="466"/>
      <c r="I459" s="471">
        <v>1</v>
      </c>
    </row>
    <row r="460" spans="1:9" ht="130.5" customHeight="1" x14ac:dyDescent="0.2">
      <c r="A460" s="455">
        <v>452</v>
      </c>
      <c r="B460" s="455" t="s">
        <v>10359</v>
      </c>
      <c r="C460" s="460" t="s">
        <v>10360</v>
      </c>
      <c r="D460" s="460"/>
      <c r="E460" s="463" t="s">
        <v>10361</v>
      </c>
      <c r="F460" s="464" t="s">
        <v>4175</v>
      </c>
      <c r="G460" s="464" t="s">
        <v>1610</v>
      </c>
      <c r="H460" s="466"/>
      <c r="I460" s="437">
        <v>3</v>
      </c>
    </row>
    <row r="461" spans="1:9" ht="130.5" customHeight="1" x14ac:dyDescent="0.2">
      <c r="A461" s="455">
        <v>453</v>
      </c>
      <c r="B461" s="455" t="s">
        <v>10362</v>
      </c>
      <c r="C461" s="460" t="s">
        <v>10363</v>
      </c>
      <c r="D461" s="460"/>
      <c r="E461" s="463" t="s">
        <v>10364</v>
      </c>
      <c r="F461" s="464" t="s">
        <v>4175</v>
      </c>
      <c r="G461" s="464" t="s">
        <v>1610</v>
      </c>
      <c r="H461" s="466"/>
      <c r="I461" s="359">
        <v>1</v>
      </c>
    </row>
    <row r="462" spans="1:9" ht="130.5" customHeight="1" x14ac:dyDescent="0.2">
      <c r="A462" s="455">
        <v>454</v>
      </c>
      <c r="B462" s="455" t="s">
        <v>10365</v>
      </c>
      <c r="C462" s="460" t="s">
        <v>10366</v>
      </c>
      <c r="D462" s="460"/>
      <c r="E462" s="463" t="s">
        <v>10367</v>
      </c>
      <c r="F462" s="464" t="s">
        <v>4175</v>
      </c>
      <c r="G462" s="464" t="s">
        <v>1610</v>
      </c>
      <c r="H462" s="466"/>
      <c r="I462" s="359">
        <v>1</v>
      </c>
    </row>
    <row r="463" spans="1:9" ht="130.5" customHeight="1" x14ac:dyDescent="0.2">
      <c r="A463" s="455">
        <v>455</v>
      </c>
      <c r="B463" s="455" t="s">
        <v>10368</v>
      </c>
      <c r="C463" s="460" t="s">
        <v>10369</v>
      </c>
      <c r="D463" s="460"/>
      <c r="E463" s="463" t="s">
        <v>10370</v>
      </c>
      <c r="F463" s="464" t="s">
        <v>4175</v>
      </c>
      <c r="G463" s="464" t="s">
        <v>1610</v>
      </c>
      <c r="H463" s="466"/>
      <c r="I463" s="437">
        <v>1</v>
      </c>
    </row>
    <row r="464" spans="1:9" ht="130.5" customHeight="1" x14ac:dyDescent="0.2">
      <c r="A464" s="455">
        <v>456</v>
      </c>
      <c r="B464" s="455" t="s">
        <v>10371</v>
      </c>
      <c r="C464" s="460" t="s">
        <v>10372</v>
      </c>
      <c r="D464" s="460"/>
      <c r="E464" s="463" t="s">
        <v>10373</v>
      </c>
      <c r="F464" s="464" t="s">
        <v>4175</v>
      </c>
      <c r="G464" s="464" t="s">
        <v>1610</v>
      </c>
      <c r="H464" s="466"/>
      <c r="I464" s="437">
        <v>6</v>
      </c>
    </row>
    <row r="465" spans="1:9" ht="130.5" customHeight="1" x14ac:dyDescent="0.2">
      <c r="A465" s="455">
        <v>457</v>
      </c>
      <c r="B465" s="455" t="s">
        <v>10374</v>
      </c>
      <c r="C465" s="460" t="s">
        <v>10375</v>
      </c>
      <c r="D465" s="460"/>
      <c r="E465" s="463"/>
      <c r="F465" s="464" t="s">
        <v>4175</v>
      </c>
      <c r="G465" s="464" t="s">
        <v>1610</v>
      </c>
      <c r="H465" s="466"/>
      <c r="I465" s="437">
        <v>1</v>
      </c>
    </row>
    <row r="466" spans="1:9" ht="130.5" customHeight="1" x14ac:dyDescent="0.2">
      <c r="A466" s="455">
        <v>458</v>
      </c>
      <c r="B466" s="455" t="s">
        <v>10376</v>
      </c>
      <c r="C466" s="460" t="s">
        <v>10377</v>
      </c>
      <c r="D466" s="460"/>
      <c r="E466" s="463"/>
      <c r="F466" s="464" t="s">
        <v>4175</v>
      </c>
      <c r="G466" s="464" t="s">
        <v>1610</v>
      </c>
      <c r="H466" s="466"/>
      <c r="I466" s="464"/>
    </row>
    <row r="467" spans="1:9" ht="130.5" customHeight="1" x14ac:dyDescent="0.2">
      <c r="A467" s="455">
        <v>459</v>
      </c>
      <c r="B467" s="455" t="s">
        <v>10378</v>
      </c>
      <c r="C467" s="460" t="s">
        <v>10379</v>
      </c>
      <c r="D467" s="460"/>
      <c r="E467" s="463" t="s">
        <v>10380</v>
      </c>
      <c r="F467" s="464" t="s">
        <v>2340</v>
      </c>
      <c r="G467" s="464" t="s">
        <v>1610</v>
      </c>
      <c r="H467" s="466"/>
      <c r="I467" s="471">
        <v>6</v>
      </c>
    </row>
    <row r="468" spans="1:9" ht="130.5" customHeight="1" x14ac:dyDescent="0.2">
      <c r="A468" s="455">
        <v>460</v>
      </c>
      <c r="B468" s="455" t="s">
        <v>10381</v>
      </c>
      <c r="C468" s="460" t="s">
        <v>10379</v>
      </c>
      <c r="D468" s="460"/>
      <c r="E468" s="463" t="s">
        <v>10382</v>
      </c>
      <c r="F468" s="464" t="s">
        <v>2340</v>
      </c>
      <c r="G468" s="464" t="s">
        <v>1610</v>
      </c>
      <c r="H468" s="466"/>
      <c r="I468" s="471">
        <v>2</v>
      </c>
    </row>
    <row r="469" spans="1:9" ht="130.5" customHeight="1" x14ac:dyDescent="0.2">
      <c r="A469" s="455">
        <v>461</v>
      </c>
      <c r="B469" s="455" t="s">
        <v>10383</v>
      </c>
      <c r="C469" s="460" t="s">
        <v>10384</v>
      </c>
      <c r="D469" s="460"/>
      <c r="E469" s="463" t="s">
        <v>10385</v>
      </c>
      <c r="F469" s="464" t="s">
        <v>2340</v>
      </c>
      <c r="G469" s="464" t="s">
        <v>1610</v>
      </c>
      <c r="H469" s="466"/>
      <c r="I469" s="471">
        <v>4</v>
      </c>
    </row>
    <row r="470" spans="1:9" ht="130.5" customHeight="1" x14ac:dyDescent="0.2">
      <c r="A470" s="455">
        <v>462</v>
      </c>
      <c r="B470" s="455" t="s">
        <v>10386</v>
      </c>
      <c r="C470" s="460" t="s">
        <v>10387</v>
      </c>
      <c r="D470" s="464"/>
      <c r="E470" s="463" t="s">
        <v>10388</v>
      </c>
      <c r="F470" s="464" t="s">
        <v>2340</v>
      </c>
      <c r="G470" s="464" t="s">
        <v>1610</v>
      </c>
      <c r="H470" s="466"/>
      <c r="I470" s="543">
        <v>1</v>
      </c>
    </row>
    <row r="471" spans="1:9" ht="130.5" customHeight="1" x14ac:dyDescent="0.2">
      <c r="A471" s="455">
        <v>463</v>
      </c>
      <c r="B471" s="455" t="s">
        <v>10389</v>
      </c>
      <c r="C471" s="460" t="s">
        <v>10390</v>
      </c>
      <c r="D471" s="464"/>
      <c r="E471" s="463" t="s">
        <v>10391</v>
      </c>
      <c r="F471" s="464" t="s">
        <v>2340</v>
      </c>
      <c r="G471" s="464" t="s">
        <v>1610</v>
      </c>
      <c r="H471" s="466"/>
      <c r="I471" s="437">
        <v>1</v>
      </c>
    </row>
    <row r="472" spans="1:9" ht="130.5" customHeight="1" x14ac:dyDescent="0.2">
      <c r="A472" s="455">
        <v>464</v>
      </c>
      <c r="B472" s="455" t="s">
        <v>10392</v>
      </c>
      <c r="C472" s="460" t="s">
        <v>10393</v>
      </c>
      <c r="D472" s="464"/>
      <c r="E472" s="463" t="s">
        <v>10394</v>
      </c>
      <c r="F472" s="464" t="s">
        <v>2340</v>
      </c>
      <c r="G472" s="464" t="s">
        <v>1610</v>
      </c>
      <c r="H472" s="466"/>
      <c r="I472" s="437">
        <v>4</v>
      </c>
    </row>
    <row r="473" spans="1:9" ht="130.5" customHeight="1" x14ac:dyDescent="0.2">
      <c r="A473" s="455">
        <v>465</v>
      </c>
      <c r="B473" s="455" t="s">
        <v>10395</v>
      </c>
      <c r="C473" s="460" t="s">
        <v>10270</v>
      </c>
      <c r="D473" s="464"/>
      <c r="E473" s="463" t="s">
        <v>10396</v>
      </c>
      <c r="F473" s="464" t="s">
        <v>2340</v>
      </c>
      <c r="G473" s="464" t="s">
        <v>1610</v>
      </c>
      <c r="H473" s="466"/>
      <c r="I473" s="437">
        <v>1</v>
      </c>
    </row>
    <row r="474" spans="1:9" ht="130.5" customHeight="1" x14ac:dyDescent="0.2">
      <c r="A474" s="455">
        <v>466</v>
      </c>
      <c r="B474" s="455" t="s">
        <v>10397</v>
      </c>
      <c r="C474" s="460" t="s">
        <v>10398</v>
      </c>
      <c r="D474" s="464"/>
      <c r="E474" s="463" t="s">
        <v>10399</v>
      </c>
      <c r="F474" s="464" t="s">
        <v>2340</v>
      </c>
      <c r="G474" s="464" t="s">
        <v>1610</v>
      </c>
      <c r="H474" s="466"/>
      <c r="I474" s="437">
        <v>1</v>
      </c>
    </row>
    <row r="475" spans="1:9" ht="130.5" customHeight="1" x14ac:dyDescent="0.2">
      <c r="A475" s="455">
        <v>467</v>
      </c>
      <c r="B475" s="455" t="s">
        <v>10400</v>
      </c>
      <c r="C475" s="460" t="s">
        <v>10401</v>
      </c>
      <c r="D475" s="464"/>
      <c r="E475" s="463" t="s">
        <v>10402</v>
      </c>
      <c r="F475" s="464" t="s">
        <v>2340</v>
      </c>
      <c r="G475" s="464" t="s">
        <v>1610</v>
      </c>
      <c r="H475" s="466"/>
      <c r="I475" s="437">
        <v>1</v>
      </c>
    </row>
    <row r="476" spans="1:9" ht="130.5" customHeight="1" x14ac:dyDescent="0.2">
      <c r="A476" s="455">
        <v>468</v>
      </c>
      <c r="B476" s="455" t="s">
        <v>10403</v>
      </c>
      <c r="C476" s="460" t="s">
        <v>10404</v>
      </c>
      <c r="D476" s="464"/>
      <c r="E476" s="463" t="s">
        <v>10405</v>
      </c>
      <c r="F476" s="464" t="s">
        <v>2340</v>
      </c>
      <c r="G476" s="464" t="s">
        <v>1610</v>
      </c>
      <c r="H476" s="466"/>
      <c r="I476" s="437">
        <v>12</v>
      </c>
    </row>
    <row r="477" spans="1:9" ht="130.5" customHeight="1" x14ac:dyDescent="0.2">
      <c r="A477" s="455">
        <v>469</v>
      </c>
      <c r="B477" s="455" t="s">
        <v>10406</v>
      </c>
      <c r="C477" s="460" t="s">
        <v>10407</v>
      </c>
      <c r="D477" s="464"/>
      <c r="E477" s="463" t="s">
        <v>10408</v>
      </c>
      <c r="F477" s="464" t="s">
        <v>2340</v>
      </c>
      <c r="G477" s="464" t="s">
        <v>1610</v>
      </c>
      <c r="H477" s="466"/>
      <c r="I477" s="437">
        <v>1</v>
      </c>
    </row>
    <row r="478" spans="1:9" ht="130.5" customHeight="1" x14ac:dyDescent="0.2">
      <c r="A478" s="455">
        <v>470</v>
      </c>
      <c r="B478" s="455" t="s">
        <v>10409</v>
      </c>
      <c r="C478" s="460" t="s">
        <v>10410</v>
      </c>
      <c r="D478" s="464"/>
      <c r="E478" s="463" t="s">
        <v>10411</v>
      </c>
      <c r="F478" s="464" t="s">
        <v>2340</v>
      </c>
      <c r="G478" s="464" t="s">
        <v>1610</v>
      </c>
      <c r="H478" s="466"/>
      <c r="I478" s="437">
        <v>4</v>
      </c>
    </row>
    <row r="479" spans="1:9" ht="130.5" customHeight="1" x14ac:dyDescent="0.2">
      <c r="A479" s="455">
        <v>471</v>
      </c>
      <c r="B479" s="455" t="s">
        <v>10412</v>
      </c>
      <c r="C479" s="460" t="s">
        <v>10413</v>
      </c>
      <c r="D479" s="464"/>
      <c r="E479" s="463" t="s">
        <v>10414</v>
      </c>
      <c r="F479" s="464" t="s">
        <v>2340</v>
      </c>
      <c r="G479" s="464" t="s">
        <v>1610</v>
      </c>
      <c r="H479" s="466"/>
      <c r="I479" s="437">
        <v>5</v>
      </c>
    </row>
    <row r="480" spans="1:9" ht="130.5" customHeight="1" x14ac:dyDescent="0.2">
      <c r="A480" s="455">
        <v>472</v>
      </c>
      <c r="B480" s="455" t="s">
        <v>10415</v>
      </c>
      <c r="C480" s="460" t="s">
        <v>10416</v>
      </c>
      <c r="D480" s="464"/>
      <c r="E480" s="463" t="s">
        <v>10417</v>
      </c>
      <c r="F480" s="464" t="s">
        <v>2340</v>
      </c>
      <c r="G480" s="464" t="s">
        <v>1610</v>
      </c>
      <c r="H480" s="466"/>
      <c r="I480" s="437">
        <v>5</v>
      </c>
    </row>
    <row r="481" spans="1:9" ht="130.5" customHeight="1" x14ac:dyDescent="0.2">
      <c r="A481" s="455">
        <v>473</v>
      </c>
      <c r="B481" s="455" t="s">
        <v>10418</v>
      </c>
      <c r="C481" s="460" t="s">
        <v>10419</v>
      </c>
      <c r="D481" s="464"/>
      <c r="E481" s="463" t="s">
        <v>10420</v>
      </c>
      <c r="F481" s="464" t="s">
        <v>2340</v>
      </c>
      <c r="G481" s="464" t="s">
        <v>1610</v>
      </c>
      <c r="H481" s="466"/>
      <c r="I481" s="437">
        <v>8</v>
      </c>
    </row>
    <row r="482" spans="1:9" ht="130.5" customHeight="1" x14ac:dyDescent="0.2">
      <c r="A482" s="455">
        <v>474</v>
      </c>
      <c r="B482" s="455" t="s">
        <v>10421</v>
      </c>
      <c r="C482" s="460" t="s">
        <v>10422</v>
      </c>
      <c r="D482" s="464"/>
      <c r="E482" s="463" t="s">
        <v>10423</v>
      </c>
      <c r="F482" s="464" t="s">
        <v>2340</v>
      </c>
      <c r="G482" s="464" t="s">
        <v>1610</v>
      </c>
      <c r="H482" s="466"/>
      <c r="I482" s="437">
        <v>3</v>
      </c>
    </row>
    <row r="483" spans="1:9" ht="130.5" customHeight="1" x14ac:dyDescent="0.2">
      <c r="A483" s="455">
        <v>475</v>
      </c>
      <c r="B483" s="430" t="s">
        <v>10424</v>
      </c>
      <c r="C483" s="478" t="s">
        <v>10425</v>
      </c>
      <c r="D483" s="480"/>
      <c r="E483" s="479" t="s">
        <v>10426</v>
      </c>
      <c r="F483" s="464" t="s">
        <v>2340</v>
      </c>
      <c r="G483" s="480" t="s">
        <v>1610</v>
      </c>
      <c r="H483" s="86"/>
      <c r="I483" s="434">
        <v>6</v>
      </c>
    </row>
    <row r="484" spans="1:9" ht="130.5" customHeight="1" x14ac:dyDescent="0.2">
      <c r="A484" s="455">
        <v>476</v>
      </c>
      <c r="B484" s="430" t="s">
        <v>10427</v>
      </c>
      <c r="C484" s="460" t="s">
        <v>10428</v>
      </c>
      <c r="D484" s="464"/>
      <c r="E484" s="463" t="s">
        <v>10429</v>
      </c>
      <c r="F484" s="464" t="s">
        <v>2340</v>
      </c>
      <c r="G484" s="480" t="s">
        <v>1610</v>
      </c>
      <c r="H484" s="466"/>
      <c r="I484" s="471">
        <v>6</v>
      </c>
    </row>
    <row r="485" spans="1:9" ht="130.5" customHeight="1" x14ac:dyDescent="0.2">
      <c r="A485" s="455">
        <v>477</v>
      </c>
      <c r="B485" s="430" t="s">
        <v>10430</v>
      </c>
      <c r="C485" s="460" t="s">
        <v>10431</v>
      </c>
      <c r="D485" s="464"/>
      <c r="E485" s="463" t="s">
        <v>10432</v>
      </c>
      <c r="F485" s="464" t="s">
        <v>2340</v>
      </c>
      <c r="G485" s="480" t="s">
        <v>1610</v>
      </c>
      <c r="H485" s="466"/>
      <c r="I485" s="471">
        <v>1</v>
      </c>
    </row>
    <row r="486" spans="1:9" ht="130.5" customHeight="1" x14ac:dyDescent="0.2">
      <c r="A486" s="455">
        <v>478</v>
      </c>
      <c r="B486" s="430" t="s">
        <v>10433</v>
      </c>
      <c r="C486" s="460" t="s">
        <v>10434</v>
      </c>
      <c r="D486" s="464"/>
      <c r="E486" s="463" t="s">
        <v>10435</v>
      </c>
      <c r="F486" s="464" t="s">
        <v>2340</v>
      </c>
      <c r="G486" s="480" t="s">
        <v>1610</v>
      </c>
      <c r="H486" s="466"/>
      <c r="I486" s="471">
        <v>3</v>
      </c>
    </row>
    <row r="487" spans="1:9" ht="130.5" customHeight="1" x14ac:dyDescent="0.2">
      <c r="A487" s="455">
        <v>479</v>
      </c>
      <c r="B487" s="430" t="s">
        <v>10436</v>
      </c>
      <c r="C487" s="460" t="s">
        <v>10437</v>
      </c>
      <c r="D487" s="464"/>
      <c r="E487" s="463" t="s">
        <v>10438</v>
      </c>
      <c r="F487" s="464" t="s">
        <v>2340</v>
      </c>
      <c r="G487" s="480" t="s">
        <v>1610</v>
      </c>
      <c r="H487" s="466"/>
      <c r="I487" s="471">
        <v>3</v>
      </c>
    </row>
    <row r="488" spans="1:9" ht="130.5" customHeight="1" x14ac:dyDescent="0.2">
      <c r="A488" s="455">
        <v>480</v>
      </c>
      <c r="B488" s="430" t="s">
        <v>10439</v>
      </c>
      <c r="C488" s="460" t="s">
        <v>10440</v>
      </c>
      <c r="D488" s="464"/>
      <c r="E488" s="463" t="s">
        <v>10441</v>
      </c>
      <c r="F488" s="464" t="s">
        <v>2340</v>
      </c>
      <c r="G488" s="480" t="s">
        <v>1610</v>
      </c>
      <c r="H488" s="466"/>
      <c r="I488" s="471">
        <v>5</v>
      </c>
    </row>
    <row r="489" spans="1:9" ht="130.5" customHeight="1" x14ac:dyDescent="0.2">
      <c r="A489" s="455">
        <v>481</v>
      </c>
      <c r="B489" s="430" t="s">
        <v>10442</v>
      </c>
      <c r="C489" s="460" t="s">
        <v>10443</v>
      </c>
      <c r="D489" s="464"/>
      <c r="E489" s="463" t="s">
        <v>10444</v>
      </c>
      <c r="F489" s="464" t="s">
        <v>2340</v>
      </c>
      <c r="G489" s="480" t="s">
        <v>1610</v>
      </c>
      <c r="H489" s="466"/>
      <c r="I489" s="471">
        <v>3</v>
      </c>
    </row>
    <row r="490" spans="1:9" ht="130.5" customHeight="1" x14ac:dyDescent="0.2">
      <c r="A490" s="455">
        <v>482</v>
      </c>
      <c r="B490" s="430" t="s">
        <v>10445</v>
      </c>
      <c r="C490" s="460" t="s">
        <v>10446</v>
      </c>
      <c r="D490" s="464"/>
      <c r="E490" s="463" t="s">
        <v>10447</v>
      </c>
      <c r="F490" s="464" t="s">
        <v>2340</v>
      </c>
      <c r="G490" s="480" t="s">
        <v>1610</v>
      </c>
      <c r="H490" s="466"/>
      <c r="I490" s="471">
        <v>3</v>
      </c>
    </row>
    <row r="491" spans="1:9" ht="130.5" customHeight="1" x14ac:dyDescent="0.2">
      <c r="A491" s="455">
        <v>483</v>
      </c>
      <c r="B491" s="430" t="s">
        <v>10448</v>
      </c>
      <c r="C491" s="460" t="s">
        <v>10449</v>
      </c>
      <c r="D491" s="464"/>
      <c r="E491" s="463" t="s">
        <v>10450</v>
      </c>
      <c r="F491" s="464" t="s">
        <v>2340</v>
      </c>
      <c r="G491" s="480" t="s">
        <v>1610</v>
      </c>
      <c r="H491" s="466"/>
      <c r="I491" s="471">
        <v>5</v>
      </c>
    </row>
    <row r="492" spans="1:9" ht="130.5" customHeight="1" x14ac:dyDescent="0.2">
      <c r="A492" s="455">
        <v>484</v>
      </c>
      <c r="B492" s="430" t="s">
        <v>10451</v>
      </c>
      <c r="C492" s="460" t="s">
        <v>9720</v>
      </c>
      <c r="D492" s="464"/>
      <c r="E492" s="463" t="s">
        <v>10452</v>
      </c>
      <c r="F492" s="464" t="s">
        <v>2340</v>
      </c>
      <c r="G492" s="480" t="s">
        <v>1610</v>
      </c>
      <c r="H492" s="466"/>
      <c r="I492" s="471">
        <v>1</v>
      </c>
    </row>
    <row r="493" spans="1:9" ht="130.5" customHeight="1" x14ac:dyDescent="0.2">
      <c r="A493" s="455">
        <v>485</v>
      </c>
      <c r="B493" s="430" t="s">
        <v>10453</v>
      </c>
      <c r="C493" s="460" t="s">
        <v>9891</v>
      </c>
      <c r="D493" s="464"/>
      <c r="E493" s="463" t="s">
        <v>10265</v>
      </c>
      <c r="F493" s="464" t="s">
        <v>2340</v>
      </c>
      <c r="G493" s="480" t="s">
        <v>1610</v>
      </c>
      <c r="H493" s="466"/>
      <c r="I493" s="464"/>
    </row>
    <row r="494" spans="1:9" ht="130.5" customHeight="1" x14ac:dyDescent="0.2">
      <c r="A494" s="455">
        <v>486</v>
      </c>
      <c r="B494" s="430" t="s">
        <v>10454</v>
      </c>
      <c r="C494" s="460" t="s">
        <v>10455</v>
      </c>
      <c r="D494" s="464"/>
      <c r="E494" s="463" t="s">
        <v>10456</v>
      </c>
      <c r="F494" s="464" t="s">
        <v>2340</v>
      </c>
      <c r="G494" s="480" t="s">
        <v>1610</v>
      </c>
      <c r="H494" s="466"/>
      <c r="I494" s="471">
        <v>3</v>
      </c>
    </row>
    <row r="495" spans="1:9" ht="130.5" customHeight="1" x14ac:dyDescent="0.2">
      <c r="A495" s="455">
        <v>487</v>
      </c>
      <c r="B495" s="430" t="s">
        <v>10457</v>
      </c>
      <c r="C495" s="460" t="s">
        <v>10458</v>
      </c>
      <c r="D495" s="464"/>
      <c r="E495" s="463" t="s">
        <v>10459</v>
      </c>
      <c r="F495" s="464" t="s">
        <v>2340</v>
      </c>
      <c r="G495" s="480" t="s">
        <v>1610</v>
      </c>
      <c r="H495" s="466"/>
      <c r="I495" s="471">
        <v>1</v>
      </c>
    </row>
    <row r="496" spans="1:9" ht="130.5" customHeight="1" x14ac:dyDescent="0.2">
      <c r="A496" s="455">
        <v>488</v>
      </c>
      <c r="B496" s="430" t="s">
        <v>10460</v>
      </c>
      <c r="C496" s="460" t="s">
        <v>10461</v>
      </c>
      <c r="D496" s="464"/>
      <c r="E496" s="463" t="s">
        <v>10462</v>
      </c>
      <c r="F496" s="464" t="s">
        <v>2340</v>
      </c>
      <c r="G496" s="480" t="s">
        <v>1610</v>
      </c>
      <c r="H496" s="466"/>
      <c r="I496" s="471">
        <v>3</v>
      </c>
    </row>
    <row r="497" spans="1:9" ht="130.5" customHeight="1" x14ac:dyDescent="0.2">
      <c r="A497" s="455">
        <v>489</v>
      </c>
      <c r="B497" s="430" t="s">
        <v>10463</v>
      </c>
      <c r="C497" s="460" t="s">
        <v>10464</v>
      </c>
      <c r="D497" s="464"/>
      <c r="E497" s="463" t="s">
        <v>10465</v>
      </c>
      <c r="F497" s="464" t="s">
        <v>2340</v>
      </c>
      <c r="G497" s="480" t="s">
        <v>1610</v>
      </c>
      <c r="H497" s="466"/>
      <c r="I497" s="471">
        <v>7</v>
      </c>
    </row>
    <row r="498" spans="1:9" ht="130.5" customHeight="1" x14ac:dyDescent="0.2">
      <c r="A498" s="455">
        <v>490</v>
      </c>
      <c r="B498" s="430" t="s">
        <v>10466</v>
      </c>
      <c r="C498" s="460" t="s">
        <v>10467</v>
      </c>
      <c r="D498" s="464"/>
      <c r="E498" s="463" t="s">
        <v>10468</v>
      </c>
      <c r="F498" s="464" t="s">
        <v>2340</v>
      </c>
      <c r="G498" s="480" t="s">
        <v>1610</v>
      </c>
      <c r="H498" s="466"/>
      <c r="I498" s="471">
        <v>2</v>
      </c>
    </row>
    <row r="499" spans="1:9" ht="130.5" customHeight="1" x14ac:dyDescent="0.2">
      <c r="A499" s="455">
        <v>491</v>
      </c>
      <c r="B499" s="430" t="s">
        <v>10469</v>
      </c>
      <c r="C499" s="460" t="s">
        <v>10470</v>
      </c>
      <c r="D499" s="464"/>
      <c r="E499" s="463" t="s">
        <v>10471</v>
      </c>
      <c r="F499" s="464" t="s">
        <v>2340</v>
      </c>
      <c r="G499" s="480" t="s">
        <v>1610</v>
      </c>
      <c r="H499" s="466"/>
      <c r="I499" s="471">
        <v>2</v>
      </c>
    </row>
    <row r="500" spans="1:9" ht="130.5" customHeight="1" x14ac:dyDescent="0.2">
      <c r="A500" s="455">
        <v>492</v>
      </c>
      <c r="B500" s="430" t="s">
        <v>10472</v>
      </c>
      <c r="C500" s="460" t="s">
        <v>10473</v>
      </c>
      <c r="D500" s="464"/>
      <c r="E500" s="463" t="s">
        <v>10474</v>
      </c>
      <c r="F500" s="464" t="s">
        <v>2340</v>
      </c>
      <c r="G500" s="480" t="s">
        <v>1610</v>
      </c>
      <c r="H500" s="466"/>
      <c r="I500" s="471">
        <v>3</v>
      </c>
    </row>
    <row r="501" spans="1:9" ht="130.5" customHeight="1" x14ac:dyDescent="0.2">
      <c r="A501" s="455">
        <v>493</v>
      </c>
      <c r="B501" s="430" t="s">
        <v>10475</v>
      </c>
      <c r="C501" s="460" t="s">
        <v>10476</v>
      </c>
      <c r="D501" s="464"/>
      <c r="E501" s="463" t="s">
        <v>10477</v>
      </c>
      <c r="F501" s="464" t="s">
        <v>2340</v>
      </c>
      <c r="G501" s="480" t="s">
        <v>1610</v>
      </c>
      <c r="H501" s="466"/>
      <c r="I501" s="471">
        <v>1</v>
      </c>
    </row>
    <row r="502" spans="1:9" ht="130.5" customHeight="1" x14ac:dyDescent="0.2">
      <c r="A502" s="455">
        <v>494</v>
      </c>
      <c r="B502" s="430" t="s">
        <v>10478</v>
      </c>
      <c r="C502" s="460" t="s">
        <v>10479</v>
      </c>
      <c r="D502" s="464"/>
      <c r="E502" s="463" t="s">
        <v>10480</v>
      </c>
      <c r="F502" s="464" t="s">
        <v>2340</v>
      </c>
      <c r="G502" s="480" t="s">
        <v>1610</v>
      </c>
      <c r="H502" s="466"/>
      <c r="I502" s="471">
        <v>2</v>
      </c>
    </row>
    <row r="503" spans="1:9" ht="112.5" customHeight="1" x14ac:dyDescent="0.2">
      <c r="A503" s="455">
        <v>495</v>
      </c>
      <c r="B503" s="430" t="s">
        <v>10481</v>
      </c>
      <c r="C503" s="460" t="s">
        <v>10482</v>
      </c>
      <c r="D503" s="464"/>
      <c r="E503" s="463" t="s">
        <v>10483</v>
      </c>
      <c r="F503" s="464" t="s">
        <v>2340</v>
      </c>
      <c r="G503" s="480" t="s">
        <v>1610</v>
      </c>
      <c r="H503" s="466"/>
      <c r="I503" s="471">
        <v>2</v>
      </c>
    </row>
    <row r="504" spans="1:9" ht="130.5" customHeight="1" x14ac:dyDescent="0.2">
      <c r="A504" s="455">
        <v>496</v>
      </c>
      <c r="B504" s="430" t="s">
        <v>10484</v>
      </c>
      <c r="C504" s="460" t="s">
        <v>10485</v>
      </c>
      <c r="D504" s="464"/>
      <c r="E504" s="463" t="s">
        <v>10486</v>
      </c>
      <c r="F504" s="464" t="s">
        <v>2340</v>
      </c>
      <c r="G504" s="480" t="s">
        <v>1610</v>
      </c>
      <c r="H504" s="466"/>
      <c r="I504" s="471">
        <v>10</v>
      </c>
    </row>
    <row r="505" spans="1:9" ht="130.5" customHeight="1" x14ac:dyDescent="0.2">
      <c r="A505" s="455">
        <v>497</v>
      </c>
      <c r="B505" s="430" t="s">
        <v>10487</v>
      </c>
      <c r="C505" s="460" t="s">
        <v>10234</v>
      </c>
      <c r="D505" s="464"/>
      <c r="E505" s="463" t="s">
        <v>10488</v>
      </c>
      <c r="F505" s="464" t="s">
        <v>2340</v>
      </c>
      <c r="G505" s="480" t="s">
        <v>1610</v>
      </c>
      <c r="H505" s="466"/>
      <c r="I505" s="471">
        <v>5</v>
      </c>
    </row>
    <row r="506" spans="1:9" ht="112.5" customHeight="1" x14ac:dyDescent="0.2">
      <c r="A506" s="455">
        <v>498</v>
      </c>
      <c r="B506" s="430" t="s">
        <v>10489</v>
      </c>
      <c r="C506" s="460" t="s">
        <v>10490</v>
      </c>
      <c r="D506" s="464"/>
      <c r="E506" s="463" t="s">
        <v>10491</v>
      </c>
      <c r="F506" s="464" t="s">
        <v>2340</v>
      </c>
      <c r="G506" s="480" t="s">
        <v>1610</v>
      </c>
      <c r="H506" s="466"/>
      <c r="I506" s="471">
        <v>1</v>
      </c>
    </row>
    <row r="507" spans="1:9" ht="129.75" customHeight="1" x14ac:dyDescent="0.2">
      <c r="A507" s="455">
        <v>499</v>
      </c>
      <c r="B507" s="430" t="s">
        <v>10492</v>
      </c>
      <c r="C507" s="460" t="s">
        <v>10493</v>
      </c>
      <c r="D507" s="464"/>
      <c r="E507" s="463" t="s">
        <v>10494</v>
      </c>
      <c r="F507" s="464" t="s">
        <v>2340</v>
      </c>
      <c r="G507" s="480" t="s">
        <v>1610</v>
      </c>
      <c r="H507" s="466"/>
      <c r="I507" s="471">
        <v>1</v>
      </c>
    </row>
    <row r="508" spans="1:9" ht="112.5" customHeight="1" x14ac:dyDescent="0.2">
      <c r="A508" s="455">
        <v>500</v>
      </c>
      <c r="B508" s="430" t="s">
        <v>10495</v>
      </c>
      <c r="C508" s="460" t="s">
        <v>10496</v>
      </c>
      <c r="D508" s="464"/>
      <c r="E508" s="463" t="s">
        <v>10497</v>
      </c>
      <c r="F508" s="464" t="s">
        <v>2340</v>
      </c>
      <c r="G508" s="480" t="s">
        <v>1610</v>
      </c>
      <c r="H508" s="466"/>
      <c r="I508" s="471">
        <v>1</v>
      </c>
    </row>
    <row r="509" spans="1:9" ht="127.5" customHeight="1" x14ac:dyDescent="0.2">
      <c r="A509" s="455">
        <v>501</v>
      </c>
      <c r="B509" s="430" t="s">
        <v>10498</v>
      </c>
      <c r="C509" s="460" t="s">
        <v>10499</v>
      </c>
      <c r="D509" s="464"/>
      <c r="E509" s="463" t="s">
        <v>10500</v>
      </c>
      <c r="F509" s="464" t="s">
        <v>2340</v>
      </c>
      <c r="G509" s="480" t="s">
        <v>1610</v>
      </c>
      <c r="H509" s="466"/>
      <c r="I509" s="471">
        <v>9</v>
      </c>
    </row>
    <row r="510" spans="1:9" ht="112.5" customHeight="1" x14ac:dyDescent="0.2">
      <c r="A510" s="455">
        <v>502</v>
      </c>
      <c r="B510" s="430" t="s">
        <v>10501</v>
      </c>
      <c r="C510" s="460" t="s">
        <v>10502</v>
      </c>
      <c r="D510" s="464"/>
      <c r="E510" s="463" t="s">
        <v>4850</v>
      </c>
      <c r="F510" s="464" t="s">
        <v>2339</v>
      </c>
      <c r="G510" s="480" t="s">
        <v>1610</v>
      </c>
      <c r="H510" s="466"/>
      <c r="I510" s="471">
        <v>1</v>
      </c>
    </row>
    <row r="511" spans="1:9" ht="112.5" customHeight="1" x14ac:dyDescent="0.2">
      <c r="A511" s="455">
        <v>503</v>
      </c>
      <c r="B511" s="430" t="s">
        <v>10503</v>
      </c>
      <c r="C511" s="460" t="s">
        <v>10504</v>
      </c>
      <c r="D511" s="464"/>
      <c r="E511" s="463" t="s">
        <v>10505</v>
      </c>
      <c r="F511" s="464" t="s">
        <v>2339</v>
      </c>
      <c r="G511" s="480" t="s">
        <v>1610</v>
      </c>
      <c r="H511" s="466"/>
      <c r="I511" s="437">
        <v>1</v>
      </c>
    </row>
    <row r="512" spans="1:9" ht="112.5" customHeight="1" x14ac:dyDescent="0.2">
      <c r="A512" s="455">
        <v>504</v>
      </c>
      <c r="B512" s="455" t="s">
        <v>10506</v>
      </c>
      <c r="C512" s="460" t="s">
        <v>10270</v>
      </c>
      <c r="D512" s="464"/>
      <c r="E512" s="463" t="s">
        <v>5049</v>
      </c>
      <c r="F512" s="464" t="s">
        <v>2339</v>
      </c>
      <c r="G512" s="464" t="s">
        <v>1610</v>
      </c>
      <c r="H512" s="466"/>
      <c r="I512" s="437">
        <v>1</v>
      </c>
    </row>
    <row r="513" spans="1:9" ht="112.5" customHeight="1" x14ac:dyDescent="0.2">
      <c r="A513" s="455">
        <v>505</v>
      </c>
      <c r="B513" s="430" t="s">
        <v>10507</v>
      </c>
      <c r="C513" s="460" t="s">
        <v>10508</v>
      </c>
      <c r="D513" s="464"/>
      <c r="E513" s="463" t="s">
        <v>10509</v>
      </c>
      <c r="F513" s="464" t="s">
        <v>2339</v>
      </c>
      <c r="G513" s="464" t="s">
        <v>1610</v>
      </c>
      <c r="I513" s="471">
        <f>2-1</f>
        <v>1</v>
      </c>
    </row>
    <row r="514" spans="1:9" ht="112.5" customHeight="1" x14ac:dyDescent="0.2">
      <c r="A514" s="455">
        <v>506</v>
      </c>
      <c r="B514" s="430" t="s">
        <v>10510</v>
      </c>
      <c r="C514" s="460" t="s">
        <v>9905</v>
      </c>
      <c r="D514" s="464"/>
      <c r="E514" s="463" t="s">
        <v>10511</v>
      </c>
      <c r="F514" s="464" t="s">
        <v>2339</v>
      </c>
      <c r="G514" s="464" t="s">
        <v>1610</v>
      </c>
      <c r="H514" s="466"/>
      <c r="I514" s="471">
        <f>6-2</f>
        <v>4</v>
      </c>
    </row>
    <row r="515" spans="1:9" ht="112.5" customHeight="1" x14ac:dyDescent="0.2">
      <c r="A515" s="455">
        <v>507</v>
      </c>
      <c r="B515" s="430" t="s">
        <v>10510</v>
      </c>
      <c r="C515" s="460" t="s">
        <v>9905</v>
      </c>
      <c r="D515" s="464"/>
      <c r="E515" s="463" t="s">
        <v>10512</v>
      </c>
      <c r="F515" s="464" t="s">
        <v>1361</v>
      </c>
      <c r="G515" s="464" t="s">
        <v>1610</v>
      </c>
      <c r="H515" s="466"/>
      <c r="I515" s="471">
        <v>2</v>
      </c>
    </row>
    <row r="516" spans="1:9" ht="112.5" customHeight="1" x14ac:dyDescent="0.2">
      <c r="A516" s="455">
        <v>508</v>
      </c>
      <c r="B516" s="430" t="s">
        <v>10513</v>
      </c>
      <c r="C516" s="460" t="s">
        <v>10514</v>
      </c>
      <c r="D516" s="464"/>
      <c r="E516" s="463" t="s">
        <v>10299</v>
      </c>
      <c r="F516" s="464" t="s">
        <v>2339</v>
      </c>
      <c r="G516" s="464" t="s">
        <v>1610</v>
      </c>
      <c r="H516" s="466"/>
      <c r="I516" s="471">
        <v>1</v>
      </c>
    </row>
    <row r="517" spans="1:9" ht="112.5" customHeight="1" x14ac:dyDescent="0.2">
      <c r="A517" s="455">
        <v>509</v>
      </c>
      <c r="B517" s="430" t="s">
        <v>10515</v>
      </c>
      <c r="C517" s="460" t="s">
        <v>10516</v>
      </c>
      <c r="D517" s="464"/>
      <c r="E517" s="463" t="s">
        <v>10517</v>
      </c>
      <c r="F517" s="464" t="s">
        <v>2339</v>
      </c>
      <c r="G517" s="464" t="s">
        <v>1610</v>
      </c>
      <c r="H517" s="466"/>
      <c r="I517" s="471">
        <v>2</v>
      </c>
    </row>
    <row r="518" spans="1:9" ht="112.5" customHeight="1" x14ac:dyDescent="0.2">
      <c r="A518" s="455">
        <v>510</v>
      </c>
      <c r="B518" s="430" t="s">
        <v>10518</v>
      </c>
      <c r="C518" s="460" t="s">
        <v>10267</v>
      </c>
      <c r="D518" s="464"/>
      <c r="E518" s="463" t="s">
        <v>10519</v>
      </c>
      <c r="F518" s="464" t="s">
        <v>2339</v>
      </c>
      <c r="G518" s="464" t="s">
        <v>1610</v>
      </c>
      <c r="H518" s="466"/>
      <c r="I518" s="471">
        <v>3</v>
      </c>
    </row>
    <row r="519" spans="1:9" ht="112.5" customHeight="1" x14ac:dyDescent="0.2">
      <c r="A519" s="455">
        <v>511</v>
      </c>
      <c r="B519" s="430" t="s">
        <v>10520</v>
      </c>
      <c r="C519" s="460" t="s">
        <v>9848</v>
      </c>
      <c r="D519" s="464"/>
      <c r="E519" s="463" t="s">
        <v>10521</v>
      </c>
      <c r="F519" s="464" t="s">
        <v>2339</v>
      </c>
      <c r="G519" s="464" t="s">
        <v>1610</v>
      </c>
      <c r="H519" s="466"/>
      <c r="I519" s="471">
        <v>4</v>
      </c>
    </row>
    <row r="520" spans="1:9" ht="112.5" customHeight="1" x14ac:dyDescent="0.2">
      <c r="A520" s="455">
        <v>512</v>
      </c>
      <c r="B520" s="430" t="s">
        <v>10522</v>
      </c>
      <c r="C520" s="460" t="s">
        <v>9848</v>
      </c>
      <c r="D520" s="464"/>
      <c r="E520" s="463" t="s">
        <v>10523</v>
      </c>
      <c r="F520" s="464" t="s">
        <v>2339</v>
      </c>
      <c r="G520" s="464" t="s">
        <v>1610</v>
      </c>
      <c r="H520" s="466"/>
      <c r="I520" s="471">
        <v>5</v>
      </c>
    </row>
    <row r="521" spans="1:9" ht="112.5" customHeight="1" x14ac:dyDescent="0.2">
      <c r="A521" s="455">
        <v>513</v>
      </c>
      <c r="B521" s="430" t="s">
        <v>10524</v>
      </c>
      <c r="C521" s="460" t="s">
        <v>9848</v>
      </c>
      <c r="D521" s="464"/>
      <c r="E521" s="463" t="s">
        <v>10289</v>
      </c>
      <c r="F521" s="464" t="s">
        <v>2339</v>
      </c>
      <c r="G521" s="464" t="s">
        <v>1610</v>
      </c>
      <c r="H521" s="466"/>
      <c r="I521" s="471">
        <v>1</v>
      </c>
    </row>
    <row r="522" spans="1:9" ht="112.5" customHeight="1" x14ac:dyDescent="0.2">
      <c r="A522" s="455">
        <v>514</v>
      </c>
      <c r="B522" s="430" t="s">
        <v>10525</v>
      </c>
      <c r="C522" s="460" t="s">
        <v>10499</v>
      </c>
      <c r="D522" s="464"/>
      <c r="E522" s="463" t="s">
        <v>10526</v>
      </c>
      <c r="F522" s="464" t="s">
        <v>2339</v>
      </c>
      <c r="G522" s="464" t="s">
        <v>1610</v>
      </c>
      <c r="H522" s="466"/>
      <c r="I522" s="471">
        <v>5</v>
      </c>
    </row>
    <row r="523" spans="1:9" ht="112.5" customHeight="1" x14ac:dyDescent="0.2">
      <c r="A523" s="455">
        <v>515</v>
      </c>
      <c r="B523" s="430" t="s">
        <v>10527</v>
      </c>
      <c r="C523" s="460" t="s">
        <v>9848</v>
      </c>
      <c r="D523" s="464"/>
      <c r="E523" s="463" t="s">
        <v>10528</v>
      </c>
      <c r="F523" s="464" t="s">
        <v>2339</v>
      </c>
      <c r="G523" s="464" t="s">
        <v>1610</v>
      </c>
      <c r="H523" s="466"/>
      <c r="I523" s="471">
        <v>1</v>
      </c>
    </row>
    <row r="524" spans="1:9" ht="112.5" customHeight="1" x14ac:dyDescent="0.2">
      <c r="A524" s="455">
        <v>516</v>
      </c>
      <c r="B524" s="430" t="s">
        <v>10529</v>
      </c>
      <c r="C524" s="460" t="s">
        <v>9848</v>
      </c>
      <c r="D524" s="464"/>
      <c r="E524" s="463" t="s">
        <v>10530</v>
      </c>
      <c r="F524" s="464" t="s">
        <v>2339</v>
      </c>
      <c r="G524" s="464" t="s">
        <v>1610</v>
      </c>
      <c r="H524" s="466"/>
      <c r="I524" s="471">
        <v>1</v>
      </c>
    </row>
    <row r="525" spans="1:9" ht="112.5" customHeight="1" x14ac:dyDescent="0.2">
      <c r="A525" s="455">
        <v>517</v>
      </c>
      <c r="B525" s="430" t="s">
        <v>10531</v>
      </c>
      <c r="C525" s="460" t="s">
        <v>9891</v>
      </c>
      <c r="D525" s="464"/>
      <c r="E525" s="463" t="s">
        <v>10265</v>
      </c>
      <c r="F525" s="464" t="s">
        <v>2339</v>
      </c>
      <c r="G525" s="464" t="s">
        <v>1610</v>
      </c>
      <c r="H525" s="466"/>
      <c r="I525" s="471"/>
    </row>
    <row r="526" spans="1:9" ht="84.75" customHeight="1" x14ac:dyDescent="0.2">
      <c r="A526" s="455">
        <v>518</v>
      </c>
      <c r="B526" s="455" t="s">
        <v>10532</v>
      </c>
      <c r="C526" s="460" t="s">
        <v>10533</v>
      </c>
      <c r="D526" s="46">
        <v>41149</v>
      </c>
      <c r="E526" s="460"/>
      <c r="F526" s="464" t="s">
        <v>2346</v>
      </c>
      <c r="G526" s="464" t="s">
        <v>1610</v>
      </c>
      <c r="H526" s="464"/>
      <c r="I526" s="47">
        <f>25-1+5</f>
        <v>29</v>
      </c>
    </row>
    <row r="527" spans="1:9" ht="84.75" customHeight="1" x14ac:dyDescent="0.2">
      <c r="A527" s="455">
        <v>519</v>
      </c>
      <c r="B527" s="455" t="s">
        <v>10532</v>
      </c>
      <c r="C527" s="460" t="s">
        <v>10533</v>
      </c>
      <c r="D527" s="460"/>
      <c r="E527" s="98"/>
      <c r="F527" s="464" t="s">
        <v>2321</v>
      </c>
      <c r="G527" s="464" t="s">
        <v>1610</v>
      </c>
      <c r="H527" s="464"/>
      <c r="I527" s="384">
        <f>50-2-5</f>
        <v>43</v>
      </c>
    </row>
    <row r="528" spans="1:9" ht="84.75" customHeight="1" x14ac:dyDescent="0.2">
      <c r="A528" s="455">
        <v>520</v>
      </c>
      <c r="B528" s="455" t="s">
        <v>10532</v>
      </c>
      <c r="C528" s="460" t="s">
        <v>10533</v>
      </c>
      <c r="D528" s="46">
        <v>41149</v>
      </c>
      <c r="E528" s="98"/>
      <c r="F528" s="464" t="s">
        <v>2352</v>
      </c>
      <c r="G528" s="464" t="s">
        <v>1610</v>
      </c>
      <c r="H528" s="464"/>
      <c r="I528" s="47">
        <v>25</v>
      </c>
    </row>
    <row r="529" spans="1:9" ht="84.75" customHeight="1" x14ac:dyDescent="0.2">
      <c r="A529" s="455">
        <v>521</v>
      </c>
      <c r="B529" s="430" t="s">
        <v>10534</v>
      </c>
      <c r="C529" s="481" t="s">
        <v>10535</v>
      </c>
      <c r="D529" s="46">
        <v>39112</v>
      </c>
      <c r="E529" s="428" t="s">
        <v>5261</v>
      </c>
      <c r="F529" s="464" t="s">
        <v>2346</v>
      </c>
      <c r="G529" s="464" t="s">
        <v>1610</v>
      </c>
      <c r="H529" s="466"/>
      <c r="I529" s="545">
        <v>1</v>
      </c>
    </row>
    <row r="530" spans="1:9" ht="84.75" customHeight="1" x14ac:dyDescent="0.2">
      <c r="A530" s="455">
        <v>522</v>
      </c>
      <c r="B530" s="430" t="s">
        <v>10536</v>
      </c>
      <c r="C530" s="460" t="s">
        <v>10537</v>
      </c>
      <c r="D530" s="46">
        <v>32142</v>
      </c>
      <c r="E530" s="463" t="s">
        <v>10538</v>
      </c>
      <c r="F530" s="464" t="s">
        <v>2346</v>
      </c>
      <c r="G530" s="464" t="s">
        <v>1610</v>
      </c>
      <c r="H530" s="466"/>
      <c r="I530" s="471">
        <v>1</v>
      </c>
    </row>
    <row r="531" spans="1:9" ht="84.75" customHeight="1" x14ac:dyDescent="0.2">
      <c r="A531" s="455">
        <v>523</v>
      </c>
      <c r="B531" s="430" t="s">
        <v>10539</v>
      </c>
      <c r="C531" s="460" t="s">
        <v>10540</v>
      </c>
      <c r="D531" s="46">
        <v>38686</v>
      </c>
      <c r="E531" s="463" t="s">
        <v>10541</v>
      </c>
      <c r="F531" s="464" t="s">
        <v>2346</v>
      </c>
      <c r="G531" s="464" t="s">
        <v>1610</v>
      </c>
      <c r="H531" s="466"/>
      <c r="I531" s="471">
        <v>1</v>
      </c>
    </row>
    <row r="532" spans="1:9" ht="84.75" customHeight="1" x14ac:dyDescent="0.2">
      <c r="A532" s="455">
        <v>524</v>
      </c>
      <c r="B532" s="430" t="s">
        <v>10542</v>
      </c>
      <c r="C532" s="460" t="s">
        <v>10540</v>
      </c>
      <c r="D532" s="46">
        <v>33511</v>
      </c>
      <c r="E532" s="463" t="s">
        <v>10543</v>
      </c>
      <c r="F532" s="464" t="s">
        <v>2346</v>
      </c>
      <c r="G532" s="464" t="s">
        <v>1610</v>
      </c>
      <c r="H532" s="466"/>
      <c r="I532" s="471">
        <v>2</v>
      </c>
    </row>
    <row r="533" spans="1:9" ht="84.75" customHeight="1" x14ac:dyDescent="0.2">
      <c r="A533" s="455">
        <v>525</v>
      </c>
      <c r="B533" s="430" t="s">
        <v>10544</v>
      </c>
      <c r="C533" s="460" t="s">
        <v>10545</v>
      </c>
      <c r="D533" s="46">
        <v>41272</v>
      </c>
      <c r="E533" s="463" t="s">
        <v>10546</v>
      </c>
      <c r="F533" s="464" t="s">
        <v>2346</v>
      </c>
      <c r="G533" s="464" t="s">
        <v>1610</v>
      </c>
      <c r="H533" s="466"/>
      <c r="I533" s="471">
        <v>1</v>
      </c>
    </row>
    <row r="534" spans="1:9" ht="84.75" customHeight="1" x14ac:dyDescent="0.2">
      <c r="A534" s="455">
        <v>526</v>
      </c>
      <c r="B534" s="430" t="s">
        <v>10547</v>
      </c>
      <c r="C534" s="460" t="s">
        <v>10548</v>
      </c>
      <c r="D534" s="46">
        <v>40057</v>
      </c>
      <c r="E534" s="463" t="s">
        <v>10549</v>
      </c>
      <c r="F534" s="464" t="s">
        <v>2346</v>
      </c>
      <c r="G534" s="464" t="s">
        <v>1610</v>
      </c>
      <c r="H534" s="466"/>
      <c r="I534" s="471">
        <v>1</v>
      </c>
    </row>
    <row r="535" spans="1:9" ht="84.75" customHeight="1" x14ac:dyDescent="0.2">
      <c r="A535" s="455">
        <v>527</v>
      </c>
      <c r="B535" s="430" t="s">
        <v>10550</v>
      </c>
      <c r="C535" s="460" t="s">
        <v>10551</v>
      </c>
      <c r="D535" s="46">
        <v>41272</v>
      </c>
      <c r="E535" s="463" t="s">
        <v>10552</v>
      </c>
      <c r="F535" s="464" t="s">
        <v>2346</v>
      </c>
      <c r="G535" s="464" t="s">
        <v>1610</v>
      </c>
      <c r="H535" s="466"/>
      <c r="I535" s="471">
        <v>27</v>
      </c>
    </row>
    <row r="536" spans="1:9" ht="84.75" customHeight="1" x14ac:dyDescent="0.2">
      <c r="A536" s="455">
        <v>528</v>
      </c>
      <c r="B536" s="430" t="s">
        <v>10553</v>
      </c>
      <c r="C536" s="460" t="s">
        <v>4565</v>
      </c>
      <c r="D536" s="46">
        <v>41244</v>
      </c>
      <c r="E536" s="463" t="s">
        <v>10554</v>
      </c>
      <c r="F536" s="464" t="s">
        <v>2346</v>
      </c>
      <c r="G536" s="464" t="s">
        <v>1610</v>
      </c>
      <c r="H536" s="466"/>
      <c r="I536" s="471">
        <v>1</v>
      </c>
    </row>
    <row r="537" spans="1:9" ht="84.75" customHeight="1" x14ac:dyDescent="0.2">
      <c r="A537" s="455">
        <v>529</v>
      </c>
      <c r="B537" s="455" t="s">
        <v>10555</v>
      </c>
      <c r="C537" s="460" t="s">
        <v>10556</v>
      </c>
      <c r="D537" s="46">
        <v>41057</v>
      </c>
      <c r="E537" s="463" t="s">
        <v>10557</v>
      </c>
      <c r="F537" s="464" t="s">
        <v>2346</v>
      </c>
      <c r="G537" s="464" t="s">
        <v>1610</v>
      </c>
      <c r="H537" s="466"/>
      <c r="I537" s="471">
        <v>1</v>
      </c>
    </row>
    <row r="538" spans="1:9" ht="84.75" customHeight="1" x14ac:dyDescent="0.2">
      <c r="A538" s="455">
        <v>530</v>
      </c>
      <c r="B538" s="455" t="s">
        <v>10558</v>
      </c>
      <c r="C538" s="460" t="s">
        <v>10559</v>
      </c>
      <c r="D538" s="46">
        <v>39385</v>
      </c>
      <c r="E538" s="463" t="s">
        <v>10560</v>
      </c>
      <c r="F538" s="464" t="s">
        <v>2346</v>
      </c>
      <c r="G538" s="464" t="s">
        <v>1610</v>
      </c>
      <c r="H538" s="466"/>
      <c r="I538" s="471">
        <v>1</v>
      </c>
    </row>
    <row r="539" spans="1:9" ht="84.75" customHeight="1" x14ac:dyDescent="0.2">
      <c r="A539" s="455">
        <v>531</v>
      </c>
      <c r="B539" s="455" t="s">
        <v>10561</v>
      </c>
      <c r="C539" s="460" t="s">
        <v>10562</v>
      </c>
      <c r="D539" s="46">
        <v>39385</v>
      </c>
      <c r="E539" s="463" t="s">
        <v>10563</v>
      </c>
      <c r="F539" s="464" t="s">
        <v>2346</v>
      </c>
      <c r="G539" s="464" t="s">
        <v>1610</v>
      </c>
      <c r="H539" s="466"/>
      <c r="I539" s="471">
        <v>1</v>
      </c>
    </row>
    <row r="540" spans="1:9" ht="84.75" customHeight="1" x14ac:dyDescent="0.2">
      <c r="A540" s="455">
        <v>532</v>
      </c>
      <c r="B540" s="455" t="s">
        <v>10564</v>
      </c>
      <c r="C540" s="460" t="s">
        <v>10565</v>
      </c>
      <c r="D540" s="46">
        <v>39477</v>
      </c>
      <c r="E540" s="463" t="s">
        <v>4808</v>
      </c>
      <c r="F540" s="464" t="s">
        <v>2346</v>
      </c>
      <c r="G540" s="464" t="s">
        <v>1610</v>
      </c>
      <c r="H540" s="466"/>
      <c r="I540" s="471">
        <v>1</v>
      </c>
    </row>
    <row r="541" spans="1:9" ht="84.75" customHeight="1" x14ac:dyDescent="0.2">
      <c r="A541" s="455">
        <v>533</v>
      </c>
      <c r="B541" s="455" t="s">
        <v>10566</v>
      </c>
      <c r="C541" s="460" t="s">
        <v>10567</v>
      </c>
      <c r="D541" s="46">
        <v>39813</v>
      </c>
      <c r="E541" s="463" t="s">
        <v>10568</v>
      </c>
      <c r="F541" s="464" t="s">
        <v>2346</v>
      </c>
      <c r="G541" s="464" t="s">
        <v>1610</v>
      </c>
      <c r="H541" s="466"/>
      <c r="I541" s="471">
        <v>1</v>
      </c>
    </row>
    <row r="542" spans="1:9" ht="84.75" customHeight="1" x14ac:dyDescent="0.2">
      <c r="A542" s="455">
        <v>534</v>
      </c>
      <c r="B542" s="455" t="s">
        <v>10569</v>
      </c>
      <c r="C542" s="460" t="s">
        <v>10570</v>
      </c>
      <c r="D542" s="46">
        <v>39713</v>
      </c>
      <c r="E542" s="463" t="s">
        <v>10571</v>
      </c>
      <c r="F542" s="464" t="s">
        <v>2346</v>
      </c>
      <c r="G542" s="464" t="s">
        <v>1610</v>
      </c>
      <c r="H542" s="466"/>
      <c r="I542" s="471">
        <v>1</v>
      </c>
    </row>
    <row r="543" spans="1:9" ht="84.75" customHeight="1" x14ac:dyDescent="0.2">
      <c r="A543" s="455">
        <v>535</v>
      </c>
      <c r="B543" s="455" t="s">
        <v>10572</v>
      </c>
      <c r="C543" s="460" t="s">
        <v>10573</v>
      </c>
      <c r="D543" s="46">
        <v>39813</v>
      </c>
      <c r="E543" s="463" t="s">
        <v>10574</v>
      </c>
      <c r="F543" s="464" t="s">
        <v>2346</v>
      </c>
      <c r="G543" s="464" t="s">
        <v>1610</v>
      </c>
      <c r="H543" s="466"/>
      <c r="I543" s="471">
        <v>10</v>
      </c>
    </row>
    <row r="544" spans="1:9" ht="84.75" customHeight="1" x14ac:dyDescent="0.2">
      <c r="A544" s="455">
        <v>536</v>
      </c>
      <c r="B544" s="455" t="s">
        <v>10575</v>
      </c>
      <c r="C544" s="460" t="s">
        <v>10576</v>
      </c>
      <c r="D544" s="46">
        <v>40087</v>
      </c>
      <c r="E544" s="463" t="s">
        <v>10577</v>
      </c>
      <c r="F544" s="464" t="s">
        <v>2346</v>
      </c>
      <c r="G544" s="464" t="s">
        <v>1610</v>
      </c>
      <c r="H544" s="466"/>
      <c r="I544" s="471">
        <v>6</v>
      </c>
    </row>
    <row r="545" spans="1:9" ht="84.75" customHeight="1" x14ac:dyDescent="0.2">
      <c r="A545" s="455">
        <v>537</v>
      </c>
      <c r="B545" s="455" t="s">
        <v>10578</v>
      </c>
      <c r="C545" s="460" t="s">
        <v>6399</v>
      </c>
      <c r="D545" s="46">
        <v>40116</v>
      </c>
      <c r="E545" s="463" t="s">
        <v>5128</v>
      </c>
      <c r="F545" s="464" t="s">
        <v>2346</v>
      </c>
      <c r="G545" s="464" t="s">
        <v>1610</v>
      </c>
      <c r="H545" s="466"/>
      <c r="I545" s="471">
        <v>1</v>
      </c>
    </row>
    <row r="546" spans="1:9" ht="84.75" customHeight="1" x14ac:dyDescent="0.2">
      <c r="A546" s="455">
        <v>538</v>
      </c>
      <c r="B546" s="455" t="s">
        <v>10579</v>
      </c>
      <c r="C546" s="460" t="s">
        <v>10580</v>
      </c>
      <c r="D546" s="46">
        <v>38837</v>
      </c>
      <c r="E546" s="463" t="s">
        <v>10581</v>
      </c>
      <c r="F546" s="464" t="s">
        <v>2346</v>
      </c>
      <c r="G546" s="464" t="s">
        <v>1610</v>
      </c>
      <c r="H546" s="466"/>
      <c r="I546" s="471">
        <v>22</v>
      </c>
    </row>
    <row r="547" spans="1:9" ht="84.75" customHeight="1" x14ac:dyDescent="0.2">
      <c r="A547" s="455">
        <v>539</v>
      </c>
      <c r="B547" s="455" t="s">
        <v>10582</v>
      </c>
      <c r="C547" s="460" t="s">
        <v>10583</v>
      </c>
      <c r="D547" s="46">
        <v>39385</v>
      </c>
      <c r="E547" s="463" t="s">
        <v>10584</v>
      </c>
      <c r="F547" s="464" t="s">
        <v>2346</v>
      </c>
      <c r="G547" s="464" t="s">
        <v>1610</v>
      </c>
      <c r="H547" s="466"/>
      <c r="I547" s="471">
        <v>1</v>
      </c>
    </row>
    <row r="548" spans="1:9" ht="84.75" customHeight="1" x14ac:dyDescent="0.2">
      <c r="A548" s="455">
        <v>540</v>
      </c>
      <c r="B548" s="455" t="s">
        <v>10585</v>
      </c>
      <c r="C548" s="460" t="s">
        <v>10586</v>
      </c>
      <c r="D548" s="46">
        <v>41268</v>
      </c>
      <c r="E548" s="463" t="s">
        <v>10587</v>
      </c>
      <c r="F548" s="464" t="s">
        <v>2346</v>
      </c>
      <c r="G548" s="464" t="s">
        <v>1610</v>
      </c>
      <c r="H548" s="466"/>
      <c r="I548" s="471">
        <v>2</v>
      </c>
    </row>
    <row r="549" spans="1:9" ht="84.75" customHeight="1" x14ac:dyDescent="0.2">
      <c r="A549" s="455">
        <v>541</v>
      </c>
      <c r="B549" s="455" t="s">
        <v>10588</v>
      </c>
      <c r="C549" s="460" t="s">
        <v>10589</v>
      </c>
      <c r="D549" s="46">
        <v>39721</v>
      </c>
      <c r="E549" s="463" t="s">
        <v>10590</v>
      </c>
      <c r="F549" s="464" t="s">
        <v>2346</v>
      </c>
      <c r="G549" s="464" t="s">
        <v>1610</v>
      </c>
      <c r="H549" s="466"/>
      <c r="I549" s="471">
        <v>1</v>
      </c>
    </row>
    <row r="550" spans="1:9" ht="87" customHeight="1" x14ac:dyDescent="0.2">
      <c r="A550" s="455">
        <v>542</v>
      </c>
      <c r="B550" s="455" t="s">
        <v>10591</v>
      </c>
      <c r="C550" s="460" t="s">
        <v>10592</v>
      </c>
      <c r="D550" s="46">
        <v>33603</v>
      </c>
      <c r="E550" s="463" t="s">
        <v>10593</v>
      </c>
      <c r="F550" s="464" t="s">
        <v>2346</v>
      </c>
      <c r="G550" s="464" t="s">
        <v>1610</v>
      </c>
      <c r="H550" s="466"/>
      <c r="I550" s="471">
        <v>1</v>
      </c>
    </row>
    <row r="551" spans="1:9" ht="87" customHeight="1" x14ac:dyDescent="0.2">
      <c r="A551" s="455">
        <v>543</v>
      </c>
      <c r="B551" s="455" t="s">
        <v>10594</v>
      </c>
      <c r="C551" s="460" t="s">
        <v>9453</v>
      </c>
      <c r="D551" s="46">
        <v>40178</v>
      </c>
      <c r="E551" s="463" t="s">
        <v>10595</v>
      </c>
      <c r="F551" s="464" t="s">
        <v>2346</v>
      </c>
      <c r="G551" s="464" t="s">
        <v>1610</v>
      </c>
      <c r="H551" s="466"/>
      <c r="I551" s="471">
        <v>7</v>
      </c>
    </row>
    <row r="552" spans="1:9" ht="87" customHeight="1" x14ac:dyDescent="0.2">
      <c r="A552" s="455">
        <v>544</v>
      </c>
      <c r="B552" s="455" t="s">
        <v>10596</v>
      </c>
      <c r="C552" s="460" t="s">
        <v>10597</v>
      </c>
      <c r="D552" s="46">
        <v>38837</v>
      </c>
      <c r="E552" s="463" t="s">
        <v>10598</v>
      </c>
      <c r="F552" s="464" t="s">
        <v>2346</v>
      </c>
      <c r="G552" s="464" t="s">
        <v>1610</v>
      </c>
      <c r="H552" s="466"/>
      <c r="I552" s="471">
        <v>9</v>
      </c>
    </row>
    <row r="553" spans="1:9" ht="87" customHeight="1" x14ac:dyDescent="0.2">
      <c r="A553" s="455">
        <v>545</v>
      </c>
      <c r="B553" s="455" t="s">
        <v>10599</v>
      </c>
      <c r="C553" s="460" t="s">
        <v>10600</v>
      </c>
      <c r="D553" s="46">
        <v>41269</v>
      </c>
      <c r="E553" s="463" t="s">
        <v>10601</v>
      </c>
      <c r="F553" s="464" t="s">
        <v>2346</v>
      </c>
      <c r="G553" s="464" t="s">
        <v>1610</v>
      </c>
      <c r="H553" s="466"/>
      <c r="I553" s="471">
        <v>1</v>
      </c>
    </row>
    <row r="554" spans="1:9" ht="87" customHeight="1" x14ac:dyDescent="0.2">
      <c r="A554" s="455">
        <v>546</v>
      </c>
      <c r="B554" s="455" t="s">
        <v>10602</v>
      </c>
      <c r="C554" s="460" t="s">
        <v>10603</v>
      </c>
      <c r="D554" s="46">
        <v>41269</v>
      </c>
      <c r="E554" s="463" t="s">
        <v>10604</v>
      </c>
      <c r="F554" s="464" t="s">
        <v>2346</v>
      </c>
      <c r="G554" s="464" t="s">
        <v>1610</v>
      </c>
      <c r="H554" s="460"/>
      <c r="I554" s="471">
        <v>1</v>
      </c>
    </row>
    <row r="555" spans="1:9" ht="87" customHeight="1" x14ac:dyDescent="0.2">
      <c r="A555" s="455">
        <v>547</v>
      </c>
      <c r="B555" s="455" t="s">
        <v>10605</v>
      </c>
      <c r="C555" s="460" t="s">
        <v>10425</v>
      </c>
      <c r="D555" s="46">
        <v>41244</v>
      </c>
      <c r="E555" s="463" t="s">
        <v>10606</v>
      </c>
      <c r="F555" s="464" t="s">
        <v>2346</v>
      </c>
      <c r="G555" s="464" t="s">
        <v>1610</v>
      </c>
      <c r="H555" s="466"/>
      <c r="I555" s="471">
        <v>3</v>
      </c>
    </row>
    <row r="556" spans="1:9" ht="87" customHeight="1" x14ac:dyDescent="0.2">
      <c r="A556" s="455">
        <v>548</v>
      </c>
      <c r="B556" s="455" t="s">
        <v>10607</v>
      </c>
      <c r="C556" s="460" t="s">
        <v>10234</v>
      </c>
      <c r="D556" s="46">
        <v>39813</v>
      </c>
      <c r="E556" s="463" t="s">
        <v>10608</v>
      </c>
      <c r="F556" s="464" t="s">
        <v>2346</v>
      </c>
      <c r="G556" s="464" t="s">
        <v>1610</v>
      </c>
      <c r="H556" s="466"/>
      <c r="I556" s="471">
        <v>1</v>
      </c>
    </row>
    <row r="557" spans="1:9" ht="87" customHeight="1" x14ac:dyDescent="0.2">
      <c r="A557" s="455">
        <v>549</v>
      </c>
      <c r="B557" s="455" t="s">
        <v>10609</v>
      </c>
      <c r="C557" s="460" t="s">
        <v>10270</v>
      </c>
      <c r="D557" s="46">
        <v>40422</v>
      </c>
      <c r="E557" s="463" t="s">
        <v>10610</v>
      </c>
      <c r="F557" s="464" t="s">
        <v>2346</v>
      </c>
      <c r="G557" s="464" t="s">
        <v>1610</v>
      </c>
      <c r="H557" s="466"/>
      <c r="I557" s="471">
        <v>1</v>
      </c>
    </row>
    <row r="558" spans="1:9" ht="87" customHeight="1" x14ac:dyDescent="0.2">
      <c r="A558" s="455">
        <v>550</v>
      </c>
      <c r="B558" s="455" t="s">
        <v>10611</v>
      </c>
      <c r="C558" s="460" t="s">
        <v>10612</v>
      </c>
      <c r="D558" s="46">
        <v>41269</v>
      </c>
      <c r="E558" s="463" t="s">
        <v>10613</v>
      </c>
      <c r="F558" s="464" t="s">
        <v>2346</v>
      </c>
      <c r="G558" s="464" t="s">
        <v>1610</v>
      </c>
      <c r="H558" s="466"/>
      <c r="I558" s="471">
        <v>2</v>
      </c>
    </row>
    <row r="559" spans="1:9" ht="164.25" customHeight="1" x14ac:dyDescent="0.2">
      <c r="A559" s="455">
        <v>551</v>
      </c>
      <c r="B559" s="455" t="s">
        <v>10614</v>
      </c>
      <c r="C559" s="460" t="s">
        <v>10615</v>
      </c>
      <c r="D559" s="46">
        <v>41435</v>
      </c>
      <c r="E559" s="460" t="s">
        <v>10616</v>
      </c>
      <c r="F559" s="464" t="s">
        <v>2346</v>
      </c>
      <c r="G559" s="464" t="s">
        <v>1610</v>
      </c>
      <c r="H559" s="466"/>
      <c r="I559" s="471">
        <v>14</v>
      </c>
    </row>
    <row r="560" spans="1:9" ht="87" customHeight="1" x14ac:dyDescent="0.2">
      <c r="A560" s="455">
        <v>552</v>
      </c>
      <c r="B560" s="455" t="s">
        <v>10617</v>
      </c>
      <c r="C560" s="460" t="s">
        <v>10618</v>
      </c>
      <c r="D560" s="46">
        <v>41435</v>
      </c>
      <c r="E560" s="463" t="s">
        <v>10619</v>
      </c>
      <c r="F560" s="464" t="s">
        <v>2346</v>
      </c>
      <c r="G560" s="464" t="s">
        <v>1610</v>
      </c>
      <c r="H560" s="466"/>
      <c r="I560" s="471">
        <v>1</v>
      </c>
    </row>
    <row r="561" spans="1:9" ht="87" customHeight="1" x14ac:dyDescent="0.2">
      <c r="A561" s="455">
        <v>553</v>
      </c>
      <c r="B561" s="455" t="s">
        <v>10620</v>
      </c>
      <c r="C561" s="460" t="s">
        <v>10621</v>
      </c>
      <c r="D561" s="46">
        <v>41435</v>
      </c>
      <c r="E561" s="463" t="s">
        <v>10622</v>
      </c>
      <c r="F561" s="464" t="s">
        <v>2346</v>
      </c>
      <c r="G561" s="464" t="s">
        <v>1610</v>
      </c>
      <c r="H561" s="466"/>
      <c r="I561" s="471">
        <v>1</v>
      </c>
    </row>
    <row r="562" spans="1:9" ht="87" customHeight="1" x14ac:dyDescent="0.2">
      <c r="A562" s="455">
        <v>554</v>
      </c>
      <c r="B562" s="455" t="s">
        <v>10623</v>
      </c>
      <c r="C562" s="460" t="s">
        <v>10624</v>
      </c>
      <c r="D562" s="46">
        <v>39721</v>
      </c>
      <c r="E562" s="463" t="s">
        <v>10625</v>
      </c>
      <c r="F562" s="464" t="s">
        <v>2346</v>
      </c>
      <c r="G562" s="464" t="s">
        <v>1610</v>
      </c>
      <c r="H562" s="466"/>
      <c r="I562" s="471">
        <v>1</v>
      </c>
    </row>
    <row r="563" spans="1:9" ht="87" customHeight="1" x14ac:dyDescent="0.2">
      <c r="A563" s="455">
        <v>555</v>
      </c>
      <c r="B563" s="455" t="s">
        <v>10626</v>
      </c>
      <c r="C563" s="460" t="s">
        <v>10627</v>
      </c>
      <c r="D563" s="46">
        <v>38382</v>
      </c>
      <c r="E563" s="463" t="s">
        <v>9672</v>
      </c>
      <c r="F563" s="464" t="s">
        <v>2346</v>
      </c>
      <c r="G563" s="464" t="s">
        <v>1610</v>
      </c>
      <c r="H563" s="466"/>
      <c r="I563" s="471">
        <v>1</v>
      </c>
    </row>
    <row r="564" spans="1:9" ht="87" customHeight="1" x14ac:dyDescent="0.2">
      <c r="A564" s="455">
        <v>556</v>
      </c>
      <c r="B564" s="455" t="s">
        <v>10628</v>
      </c>
      <c r="C564" s="460" t="s">
        <v>10629</v>
      </c>
      <c r="D564" s="46">
        <v>34058</v>
      </c>
      <c r="E564" s="463" t="s">
        <v>10630</v>
      </c>
      <c r="F564" s="464" t="s">
        <v>2346</v>
      </c>
      <c r="G564" s="464" t="s">
        <v>1610</v>
      </c>
      <c r="H564" s="466"/>
      <c r="I564" s="471">
        <v>1</v>
      </c>
    </row>
    <row r="565" spans="1:9" ht="87" customHeight="1" x14ac:dyDescent="0.2">
      <c r="A565" s="455">
        <v>557</v>
      </c>
      <c r="B565" s="455" t="s">
        <v>10631</v>
      </c>
      <c r="C565" s="460" t="s">
        <v>10632</v>
      </c>
      <c r="D565" s="46">
        <v>39785</v>
      </c>
      <c r="E565" s="463" t="s">
        <v>10633</v>
      </c>
      <c r="F565" s="464" t="s">
        <v>2346</v>
      </c>
      <c r="G565" s="464" t="s">
        <v>1610</v>
      </c>
      <c r="H565" s="466"/>
      <c r="I565" s="471">
        <v>1</v>
      </c>
    </row>
    <row r="566" spans="1:9" ht="87" customHeight="1" x14ac:dyDescent="0.2">
      <c r="A566" s="455">
        <v>558</v>
      </c>
      <c r="B566" s="455" t="s">
        <v>10634</v>
      </c>
      <c r="C566" s="460" t="s">
        <v>10635</v>
      </c>
      <c r="D566" s="46">
        <v>40057</v>
      </c>
      <c r="E566" s="463" t="s">
        <v>9595</v>
      </c>
      <c r="F566" s="464" t="s">
        <v>2346</v>
      </c>
      <c r="G566" s="464" t="s">
        <v>1610</v>
      </c>
      <c r="H566" s="466"/>
      <c r="I566" s="471">
        <v>1</v>
      </c>
    </row>
    <row r="567" spans="1:9" ht="87" customHeight="1" x14ac:dyDescent="0.2">
      <c r="A567" s="455">
        <v>559</v>
      </c>
      <c r="B567" s="455" t="s">
        <v>10636</v>
      </c>
      <c r="C567" s="460" t="s">
        <v>10637</v>
      </c>
      <c r="D567" s="46">
        <v>39813</v>
      </c>
      <c r="E567" s="463" t="s">
        <v>10638</v>
      </c>
      <c r="F567" s="464" t="s">
        <v>2346</v>
      </c>
      <c r="G567" s="464" t="s">
        <v>1610</v>
      </c>
      <c r="H567" s="466"/>
      <c r="I567" s="471">
        <v>3</v>
      </c>
    </row>
    <row r="568" spans="1:9" ht="87" customHeight="1" x14ac:dyDescent="0.2">
      <c r="A568" s="455">
        <v>560</v>
      </c>
      <c r="B568" s="455" t="s">
        <v>10639</v>
      </c>
      <c r="C568" s="460" t="s">
        <v>10640</v>
      </c>
      <c r="D568" s="46">
        <v>39962</v>
      </c>
      <c r="E568" s="463" t="s">
        <v>10641</v>
      </c>
      <c r="F568" s="464" t="s">
        <v>2346</v>
      </c>
      <c r="G568" s="464" t="s">
        <v>1610</v>
      </c>
      <c r="H568" s="466"/>
      <c r="I568" s="471">
        <v>1</v>
      </c>
    </row>
    <row r="569" spans="1:9" ht="87" customHeight="1" x14ac:dyDescent="0.2">
      <c r="A569" s="455">
        <v>561</v>
      </c>
      <c r="B569" s="455" t="s">
        <v>10642</v>
      </c>
      <c r="C569" s="460" t="s">
        <v>9822</v>
      </c>
      <c r="D569" s="46">
        <v>39813</v>
      </c>
      <c r="E569" s="463" t="s">
        <v>10643</v>
      </c>
      <c r="F569" s="464" t="s">
        <v>2346</v>
      </c>
      <c r="G569" s="464" t="s">
        <v>1610</v>
      </c>
      <c r="H569" s="466"/>
      <c r="I569" s="471">
        <v>2</v>
      </c>
    </row>
    <row r="570" spans="1:9" ht="87" customHeight="1" x14ac:dyDescent="0.2">
      <c r="A570" s="455">
        <v>562</v>
      </c>
      <c r="B570" s="455" t="s">
        <v>10644</v>
      </c>
      <c r="C570" s="460" t="s">
        <v>10645</v>
      </c>
      <c r="D570" s="46">
        <v>39962</v>
      </c>
      <c r="E570" s="463" t="s">
        <v>10646</v>
      </c>
      <c r="F570" s="464" t="s">
        <v>2346</v>
      </c>
      <c r="G570" s="464" t="s">
        <v>1610</v>
      </c>
      <c r="H570" s="466"/>
      <c r="I570" s="471">
        <v>1</v>
      </c>
    </row>
    <row r="571" spans="1:9" ht="87" customHeight="1" x14ac:dyDescent="0.2">
      <c r="A571" s="455">
        <v>563</v>
      </c>
      <c r="B571" s="455" t="s">
        <v>10647</v>
      </c>
      <c r="C571" s="460" t="s">
        <v>10648</v>
      </c>
      <c r="D571" s="46">
        <v>39813</v>
      </c>
      <c r="E571" s="463" t="s">
        <v>10649</v>
      </c>
      <c r="F571" s="464" t="s">
        <v>2346</v>
      </c>
      <c r="G571" s="464" t="s">
        <v>1610</v>
      </c>
      <c r="H571" s="466"/>
      <c r="I571" s="471">
        <v>2</v>
      </c>
    </row>
    <row r="572" spans="1:9" ht="87" customHeight="1" x14ac:dyDescent="0.2">
      <c r="A572" s="455">
        <v>564</v>
      </c>
      <c r="B572" s="455" t="s">
        <v>10650</v>
      </c>
      <c r="C572" s="460" t="s">
        <v>10651</v>
      </c>
      <c r="D572" s="46">
        <v>39446</v>
      </c>
      <c r="E572" s="463" t="s">
        <v>10652</v>
      </c>
      <c r="F572" s="464" t="s">
        <v>2346</v>
      </c>
      <c r="G572" s="464" t="s">
        <v>1610</v>
      </c>
      <c r="H572" s="466"/>
      <c r="I572" s="471">
        <v>3</v>
      </c>
    </row>
    <row r="573" spans="1:9" ht="87" customHeight="1" x14ac:dyDescent="0.2">
      <c r="A573" s="455">
        <v>565</v>
      </c>
      <c r="B573" s="455" t="s">
        <v>10653</v>
      </c>
      <c r="C573" s="460" t="s">
        <v>10654</v>
      </c>
      <c r="D573" s="46">
        <v>39721</v>
      </c>
      <c r="E573" s="463" t="s">
        <v>10655</v>
      </c>
      <c r="F573" s="464" t="s">
        <v>2346</v>
      </c>
      <c r="G573" s="464" t="s">
        <v>1610</v>
      </c>
      <c r="H573" s="466"/>
      <c r="I573" s="471">
        <v>1</v>
      </c>
    </row>
    <row r="574" spans="1:9" ht="87" customHeight="1" x14ac:dyDescent="0.2">
      <c r="A574" s="455">
        <v>566</v>
      </c>
      <c r="B574" s="455" t="s">
        <v>10656</v>
      </c>
      <c r="C574" s="460" t="s">
        <v>10657</v>
      </c>
      <c r="D574" s="46">
        <v>39385</v>
      </c>
      <c r="E574" s="463" t="s">
        <v>10658</v>
      </c>
      <c r="F574" s="464" t="s">
        <v>2346</v>
      </c>
      <c r="G574" s="464" t="s">
        <v>1610</v>
      </c>
      <c r="H574" s="466"/>
      <c r="I574" s="471">
        <v>2</v>
      </c>
    </row>
    <row r="575" spans="1:9" ht="87" customHeight="1" x14ac:dyDescent="0.2">
      <c r="A575" s="455">
        <v>567</v>
      </c>
      <c r="B575" s="455" t="s">
        <v>10659</v>
      </c>
      <c r="C575" s="460" t="s">
        <v>10660</v>
      </c>
      <c r="D575" s="46">
        <v>39385</v>
      </c>
      <c r="E575" s="463" t="s">
        <v>10661</v>
      </c>
      <c r="F575" s="464" t="s">
        <v>2346</v>
      </c>
      <c r="G575" s="464" t="s">
        <v>1610</v>
      </c>
      <c r="H575" s="466"/>
      <c r="I575" s="471">
        <v>1</v>
      </c>
    </row>
    <row r="576" spans="1:9" ht="87" customHeight="1" x14ac:dyDescent="0.2">
      <c r="A576" s="455">
        <v>568</v>
      </c>
      <c r="B576" s="455" t="s">
        <v>10662</v>
      </c>
      <c r="C576" s="460" t="s">
        <v>10663</v>
      </c>
      <c r="D576" s="46">
        <v>30316</v>
      </c>
      <c r="E576" s="463" t="s">
        <v>10664</v>
      </c>
      <c r="F576" s="464" t="s">
        <v>2346</v>
      </c>
      <c r="G576" s="464" t="s">
        <v>1610</v>
      </c>
      <c r="H576" s="466"/>
      <c r="I576" s="471">
        <v>1</v>
      </c>
    </row>
    <row r="577" spans="1:9" ht="87" customHeight="1" x14ac:dyDescent="0.2">
      <c r="A577" s="455">
        <v>569</v>
      </c>
      <c r="B577" s="455" t="s">
        <v>10665</v>
      </c>
      <c r="C577" s="460" t="s">
        <v>10666</v>
      </c>
      <c r="D577" s="46">
        <v>39227</v>
      </c>
      <c r="E577" s="463" t="s">
        <v>4538</v>
      </c>
      <c r="F577" s="464" t="s">
        <v>2346</v>
      </c>
      <c r="G577" s="464" t="s">
        <v>1610</v>
      </c>
      <c r="H577" s="466"/>
      <c r="I577" s="471">
        <v>1</v>
      </c>
    </row>
    <row r="578" spans="1:9" ht="21" customHeight="1" x14ac:dyDescent="0.2">
      <c r="A578" s="455">
        <v>570</v>
      </c>
      <c r="B578" s="455" t="s">
        <v>10667</v>
      </c>
      <c r="C578" s="460" t="s">
        <v>10668</v>
      </c>
      <c r="D578" s="46">
        <v>33358</v>
      </c>
      <c r="E578" s="463" t="s">
        <v>10669</v>
      </c>
      <c r="F578" s="464" t="s">
        <v>2346</v>
      </c>
      <c r="G578" s="464" t="s">
        <v>1610</v>
      </c>
      <c r="H578" s="466"/>
      <c r="I578" s="471">
        <v>1</v>
      </c>
    </row>
    <row r="579" spans="1:9" ht="21" customHeight="1" x14ac:dyDescent="0.2">
      <c r="A579" s="455">
        <v>571</v>
      </c>
      <c r="B579" s="455" t="s">
        <v>10670</v>
      </c>
      <c r="C579" s="460" t="s">
        <v>10671</v>
      </c>
      <c r="D579" s="46">
        <v>40057</v>
      </c>
      <c r="E579" s="463" t="s">
        <v>10672</v>
      </c>
      <c r="F579" s="464" t="s">
        <v>2346</v>
      </c>
      <c r="G579" s="464" t="s">
        <v>1610</v>
      </c>
      <c r="H579" s="466"/>
      <c r="I579" s="471">
        <v>2</v>
      </c>
    </row>
    <row r="580" spans="1:9" ht="31.5" customHeight="1" x14ac:dyDescent="0.2">
      <c r="A580" s="455">
        <v>572</v>
      </c>
      <c r="B580" s="455" t="s">
        <v>10673</v>
      </c>
      <c r="C580" s="460" t="s">
        <v>10674</v>
      </c>
      <c r="D580" s="46">
        <v>39713</v>
      </c>
      <c r="E580" s="463" t="s">
        <v>10675</v>
      </c>
      <c r="F580" s="464" t="s">
        <v>2346</v>
      </c>
      <c r="G580" s="464" t="s">
        <v>1610</v>
      </c>
      <c r="H580" s="466"/>
      <c r="I580" s="471">
        <v>15</v>
      </c>
    </row>
    <row r="581" spans="1:9" ht="21" customHeight="1" x14ac:dyDescent="0.2">
      <c r="A581" s="455">
        <v>573</v>
      </c>
      <c r="B581" s="455" t="s">
        <v>10676</v>
      </c>
      <c r="C581" s="460" t="s">
        <v>10629</v>
      </c>
      <c r="D581" s="46">
        <v>34058</v>
      </c>
      <c r="E581" s="463" t="s">
        <v>10677</v>
      </c>
      <c r="F581" s="464" t="s">
        <v>2346</v>
      </c>
      <c r="G581" s="464" t="s">
        <v>1610</v>
      </c>
      <c r="H581" s="466"/>
      <c r="I581" s="471">
        <v>1</v>
      </c>
    </row>
    <row r="582" spans="1:9" ht="21" customHeight="1" x14ac:dyDescent="0.2">
      <c r="A582" s="455">
        <v>574</v>
      </c>
      <c r="B582" s="455" t="s">
        <v>10678</v>
      </c>
      <c r="C582" s="460" t="s">
        <v>10679</v>
      </c>
      <c r="D582" s="46">
        <v>40827</v>
      </c>
      <c r="E582" s="463" t="s">
        <v>10680</v>
      </c>
      <c r="F582" s="464" t="s">
        <v>2346</v>
      </c>
      <c r="G582" s="464" t="s">
        <v>1610</v>
      </c>
      <c r="H582" s="466"/>
      <c r="I582" s="471">
        <v>1</v>
      </c>
    </row>
    <row r="583" spans="1:9" ht="21" customHeight="1" x14ac:dyDescent="0.2">
      <c r="A583" s="455">
        <v>575</v>
      </c>
      <c r="B583" s="455" t="s">
        <v>10681</v>
      </c>
      <c r="C583" s="460" t="s">
        <v>10682</v>
      </c>
      <c r="D583" s="46">
        <v>40178</v>
      </c>
      <c r="E583" s="463" t="s">
        <v>9440</v>
      </c>
      <c r="F583" s="464" t="s">
        <v>2346</v>
      </c>
      <c r="G583" s="464" t="s">
        <v>1610</v>
      </c>
      <c r="H583" s="466"/>
      <c r="I583" s="471">
        <v>1</v>
      </c>
    </row>
    <row r="584" spans="1:9" ht="31.5" customHeight="1" x14ac:dyDescent="0.2">
      <c r="A584" s="455">
        <v>576</v>
      </c>
      <c r="B584" s="455" t="s">
        <v>10683</v>
      </c>
      <c r="C584" s="460" t="s">
        <v>10684</v>
      </c>
      <c r="D584" s="46">
        <v>40178</v>
      </c>
      <c r="E584" s="463" t="s">
        <v>3883</v>
      </c>
      <c r="F584" s="464" t="s">
        <v>2346</v>
      </c>
      <c r="G584" s="464" t="s">
        <v>1610</v>
      </c>
      <c r="H584" s="466"/>
      <c r="I584" s="471">
        <v>1</v>
      </c>
    </row>
    <row r="585" spans="1:9" ht="21" customHeight="1" x14ac:dyDescent="0.2">
      <c r="A585" s="455">
        <v>577</v>
      </c>
      <c r="B585" s="455" t="s">
        <v>10685</v>
      </c>
      <c r="C585" s="460" t="s">
        <v>10686</v>
      </c>
      <c r="D585" s="46">
        <v>40148</v>
      </c>
      <c r="E585" s="463" t="s">
        <v>5130</v>
      </c>
      <c r="F585" s="464" t="s">
        <v>2346</v>
      </c>
      <c r="G585" s="464" t="s">
        <v>1610</v>
      </c>
      <c r="H585" s="466"/>
      <c r="I585" s="471">
        <v>1</v>
      </c>
    </row>
    <row r="586" spans="1:9" ht="21" customHeight="1" x14ac:dyDescent="0.2">
      <c r="A586" s="455">
        <v>578</v>
      </c>
      <c r="B586" s="455" t="s">
        <v>10687</v>
      </c>
      <c r="C586" s="460" t="s">
        <v>10688</v>
      </c>
      <c r="D586" s="46">
        <v>40555</v>
      </c>
      <c r="E586" s="463" t="s">
        <v>10367</v>
      </c>
      <c r="F586" s="464" t="s">
        <v>2346</v>
      </c>
      <c r="G586" s="464" t="s">
        <v>1610</v>
      </c>
      <c r="H586" s="466"/>
      <c r="I586" s="471">
        <v>1</v>
      </c>
    </row>
    <row r="587" spans="1:9" ht="21" customHeight="1" x14ac:dyDescent="0.2">
      <c r="A587" s="455">
        <v>579</v>
      </c>
      <c r="B587" s="455" t="s">
        <v>10689</v>
      </c>
      <c r="C587" s="460" t="s">
        <v>9819</v>
      </c>
      <c r="D587" s="46">
        <v>41181</v>
      </c>
      <c r="E587" s="463" t="s">
        <v>10690</v>
      </c>
      <c r="F587" s="464" t="s">
        <v>4161</v>
      </c>
      <c r="G587" s="464" t="s">
        <v>1610</v>
      </c>
      <c r="H587" s="466"/>
      <c r="I587" s="471">
        <v>2</v>
      </c>
    </row>
    <row r="588" spans="1:9" ht="21" customHeight="1" x14ac:dyDescent="0.2">
      <c r="A588" s="455">
        <v>580</v>
      </c>
      <c r="B588" s="455" t="s">
        <v>10691</v>
      </c>
      <c r="C588" s="460" t="s">
        <v>10692</v>
      </c>
      <c r="D588" s="46">
        <v>41170</v>
      </c>
      <c r="E588" s="463" t="s">
        <v>10693</v>
      </c>
      <c r="F588" s="464" t="s">
        <v>2346</v>
      </c>
      <c r="G588" s="464" t="s">
        <v>1610</v>
      </c>
      <c r="H588" s="466"/>
      <c r="I588" s="471">
        <v>1</v>
      </c>
    </row>
    <row r="589" spans="1:9" ht="21" customHeight="1" x14ac:dyDescent="0.2">
      <c r="A589" s="455">
        <v>581</v>
      </c>
      <c r="B589" s="455" t="s">
        <v>10694</v>
      </c>
      <c r="C589" s="460" t="s">
        <v>10695</v>
      </c>
      <c r="D589" s="46">
        <v>41214</v>
      </c>
      <c r="E589" s="463" t="s">
        <v>10696</v>
      </c>
      <c r="F589" s="464" t="s">
        <v>2346</v>
      </c>
      <c r="G589" s="464" t="s">
        <v>1610</v>
      </c>
      <c r="H589" s="466"/>
      <c r="I589" s="471">
        <v>2</v>
      </c>
    </row>
    <row r="590" spans="1:9" ht="21" customHeight="1" x14ac:dyDescent="0.2">
      <c r="A590" s="455">
        <v>582</v>
      </c>
      <c r="B590" s="455" t="s">
        <v>10697</v>
      </c>
      <c r="C590" s="460" t="s">
        <v>10695</v>
      </c>
      <c r="D590" s="46">
        <v>41214</v>
      </c>
      <c r="E590" s="463" t="s">
        <v>10698</v>
      </c>
      <c r="F590" s="464" t="s">
        <v>2346</v>
      </c>
      <c r="G590" s="464" t="s">
        <v>1610</v>
      </c>
      <c r="H590" s="466"/>
      <c r="I590" s="471">
        <v>1</v>
      </c>
    </row>
    <row r="591" spans="1:9" ht="21" customHeight="1" x14ac:dyDescent="0.2">
      <c r="A591" s="455">
        <v>583</v>
      </c>
      <c r="B591" s="455" t="s">
        <v>10699</v>
      </c>
      <c r="C591" s="460" t="s">
        <v>10700</v>
      </c>
      <c r="D591" s="46">
        <v>41170</v>
      </c>
      <c r="E591" s="463" t="s">
        <v>10701</v>
      </c>
      <c r="F591" s="464" t="s">
        <v>2346</v>
      </c>
      <c r="G591" s="464" t="s">
        <v>1610</v>
      </c>
      <c r="H591" s="466"/>
      <c r="I591" s="471">
        <v>4</v>
      </c>
    </row>
    <row r="592" spans="1:9" ht="108.75" customHeight="1" x14ac:dyDescent="0.2">
      <c r="A592" s="455">
        <v>584</v>
      </c>
      <c r="B592" s="455" t="s">
        <v>10702</v>
      </c>
      <c r="C592" s="460" t="s">
        <v>9891</v>
      </c>
      <c r="D592" s="464">
        <v>2015</v>
      </c>
      <c r="E592" s="463"/>
      <c r="F592" s="464" t="s">
        <v>2346</v>
      </c>
      <c r="G592" s="464" t="s">
        <v>1610</v>
      </c>
      <c r="H592" s="466"/>
      <c r="I592" s="471"/>
    </row>
    <row r="593" spans="1:9" ht="150.75" customHeight="1" x14ac:dyDescent="0.2">
      <c r="A593" s="455">
        <v>585</v>
      </c>
      <c r="B593" s="430" t="s">
        <v>10703</v>
      </c>
      <c r="C593" s="476" t="s">
        <v>10704</v>
      </c>
      <c r="D593" s="224">
        <v>41565</v>
      </c>
      <c r="E593" s="479" t="s">
        <v>10705</v>
      </c>
      <c r="F593" s="464" t="s">
        <v>2346</v>
      </c>
      <c r="G593" s="480" t="s">
        <v>1610</v>
      </c>
      <c r="H593" s="86"/>
      <c r="I593" s="543">
        <v>1</v>
      </c>
    </row>
    <row r="594" spans="1:9" ht="150.75" customHeight="1" x14ac:dyDescent="0.2">
      <c r="A594" s="455">
        <v>586</v>
      </c>
      <c r="B594" s="430" t="s">
        <v>10706</v>
      </c>
      <c r="C594" s="460" t="s">
        <v>10540</v>
      </c>
      <c r="D594" s="464"/>
      <c r="E594" s="463" t="s">
        <v>10707</v>
      </c>
      <c r="F594" s="464" t="s">
        <v>2321</v>
      </c>
      <c r="G594" s="480" t="s">
        <v>1610</v>
      </c>
      <c r="H594" s="466"/>
      <c r="I594" s="437">
        <v>3</v>
      </c>
    </row>
    <row r="595" spans="1:9" ht="150.75" customHeight="1" x14ac:dyDescent="0.2">
      <c r="A595" s="455">
        <v>587</v>
      </c>
      <c r="B595" s="430" t="s">
        <v>10708</v>
      </c>
      <c r="C595" s="460" t="s">
        <v>10709</v>
      </c>
      <c r="D595" s="464"/>
      <c r="E595" s="463" t="s">
        <v>4358</v>
      </c>
      <c r="F595" s="464" t="s">
        <v>2321</v>
      </c>
      <c r="G595" s="480" t="s">
        <v>1610</v>
      </c>
      <c r="H595" s="466"/>
      <c r="I595" s="437">
        <v>1</v>
      </c>
    </row>
    <row r="596" spans="1:9" ht="150.75" customHeight="1" x14ac:dyDescent="0.2">
      <c r="A596" s="455">
        <v>588</v>
      </c>
      <c r="B596" s="430" t="s">
        <v>10710</v>
      </c>
      <c r="C596" s="460" t="s">
        <v>10711</v>
      </c>
      <c r="D596" s="464"/>
      <c r="E596" s="463" t="s">
        <v>10712</v>
      </c>
      <c r="F596" s="464" t="s">
        <v>2321</v>
      </c>
      <c r="G596" s="480" t="s">
        <v>1610</v>
      </c>
      <c r="H596" s="466"/>
      <c r="I596" s="437">
        <v>1</v>
      </c>
    </row>
    <row r="597" spans="1:9" ht="150.75" customHeight="1" x14ac:dyDescent="0.2">
      <c r="A597" s="455">
        <v>589</v>
      </c>
      <c r="B597" s="430" t="s">
        <v>10713</v>
      </c>
      <c r="C597" s="460" t="s">
        <v>10714</v>
      </c>
      <c r="D597" s="464"/>
      <c r="E597" s="463" t="s">
        <v>10715</v>
      </c>
      <c r="F597" s="464" t="s">
        <v>2321</v>
      </c>
      <c r="G597" s="480" t="s">
        <v>1610</v>
      </c>
      <c r="H597" s="466"/>
      <c r="I597" s="437">
        <v>1</v>
      </c>
    </row>
    <row r="598" spans="1:9" ht="150.75" customHeight="1" x14ac:dyDescent="0.2">
      <c r="A598" s="455">
        <v>590</v>
      </c>
      <c r="B598" s="430" t="s">
        <v>10716</v>
      </c>
      <c r="C598" s="460" t="s">
        <v>10717</v>
      </c>
      <c r="D598" s="464"/>
      <c r="E598" s="463" t="s">
        <v>10718</v>
      </c>
      <c r="F598" s="464" t="s">
        <v>2321</v>
      </c>
      <c r="G598" s="480" t="s">
        <v>1610</v>
      </c>
      <c r="H598" s="466"/>
      <c r="I598" s="437">
        <v>1</v>
      </c>
    </row>
    <row r="599" spans="1:9" ht="150.75" customHeight="1" x14ac:dyDescent="0.2">
      <c r="A599" s="455">
        <v>591</v>
      </c>
      <c r="B599" s="430" t="s">
        <v>10719</v>
      </c>
      <c r="C599" s="460" t="s">
        <v>10720</v>
      </c>
      <c r="D599" s="464"/>
      <c r="E599" s="463" t="s">
        <v>10721</v>
      </c>
      <c r="F599" s="464" t="s">
        <v>2321</v>
      </c>
      <c r="G599" s="480" t="s">
        <v>1610</v>
      </c>
      <c r="H599" s="466"/>
      <c r="I599" s="437">
        <v>1</v>
      </c>
    </row>
    <row r="600" spans="1:9" ht="150.75" customHeight="1" x14ac:dyDescent="0.2">
      <c r="A600" s="455">
        <v>592</v>
      </c>
      <c r="B600" s="430" t="s">
        <v>10722</v>
      </c>
      <c r="C600" s="460" t="s">
        <v>4565</v>
      </c>
      <c r="D600" s="464"/>
      <c r="E600" s="463" t="s">
        <v>10723</v>
      </c>
      <c r="F600" s="464" t="s">
        <v>2321</v>
      </c>
      <c r="G600" s="480" t="s">
        <v>1610</v>
      </c>
      <c r="H600" s="466"/>
      <c r="I600" s="437">
        <v>1</v>
      </c>
    </row>
    <row r="601" spans="1:9" ht="150.75" customHeight="1" x14ac:dyDescent="0.2">
      <c r="A601" s="455">
        <v>593</v>
      </c>
      <c r="B601" s="430" t="s">
        <v>10724</v>
      </c>
      <c r="C601" s="460" t="s">
        <v>10725</v>
      </c>
      <c r="D601" s="464"/>
      <c r="E601" s="463" t="s">
        <v>10726</v>
      </c>
      <c r="F601" s="464" t="s">
        <v>2321</v>
      </c>
      <c r="G601" s="480" t="s">
        <v>1610</v>
      </c>
      <c r="H601" s="466"/>
      <c r="I601" s="437">
        <v>1</v>
      </c>
    </row>
    <row r="602" spans="1:9" ht="150.75" customHeight="1" x14ac:dyDescent="0.2">
      <c r="A602" s="455">
        <v>594</v>
      </c>
      <c r="B602" s="430" t="s">
        <v>10727</v>
      </c>
      <c r="C602" s="460" t="s">
        <v>10728</v>
      </c>
      <c r="D602" s="464"/>
      <c r="E602" s="463" t="s">
        <v>10729</v>
      </c>
      <c r="F602" s="464" t="s">
        <v>2321</v>
      </c>
      <c r="G602" s="480" t="s">
        <v>1610</v>
      </c>
      <c r="H602" s="466"/>
      <c r="I602" s="437">
        <v>3</v>
      </c>
    </row>
    <row r="603" spans="1:9" ht="150.75" customHeight="1" x14ac:dyDescent="0.2">
      <c r="A603" s="455">
        <v>595</v>
      </c>
      <c r="B603" s="430" t="s">
        <v>10730</v>
      </c>
      <c r="C603" s="460" t="s">
        <v>10573</v>
      </c>
      <c r="D603" s="464"/>
      <c r="E603" s="463" t="s">
        <v>10731</v>
      </c>
      <c r="F603" s="464" t="s">
        <v>2321</v>
      </c>
      <c r="G603" s="480" t="s">
        <v>1610</v>
      </c>
      <c r="H603" s="466"/>
      <c r="I603" s="437">
        <v>5</v>
      </c>
    </row>
    <row r="604" spans="1:9" ht="150.75" customHeight="1" x14ac:dyDescent="0.2">
      <c r="A604" s="455">
        <v>596</v>
      </c>
      <c r="B604" s="430" t="s">
        <v>10732</v>
      </c>
      <c r="C604" s="460" t="s">
        <v>10679</v>
      </c>
      <c r="D604" s="464"/>
      <c r="E604" s="463" t="s">
        <v>10733</v>
      </c>
      <c r="F604" s="464" t="s">
        <v>2321</v>
      </c>
      <c r="G604" s="480" t="s">
        <v>1610</v>
      </c>
      <c r="H604" s="466"/>
      <c r="I604" s="437">
        <v>5</v>
      </c>
    </row>
    <row r="605" spans="1:9" ht="150.75" customHeight="1" x14ac:dyDescent="0.2">
      <c r="A605" s="455">
        <v>597</v>
      </c>
      <c r="B605" s="430" t="s">
        <v>10734</v>
      </c>
      <c r="C605" s="460" t="s">
        <v>10580</v>
      </c>
      <c r="D605" s="464"/>
      <c r="E605" s="463" t="s">
        <v>10735</v>
      </c>
      <c r="F605" s="464" t="s">
        <v>2321</v>
      </c>
      <c r="G605" s="480" t="s">
        <v>1610</v>
      </c>
      <c r="H605" s="466"/>
      <c r="I605" s="437">
        <v>25</v>
      </c>
    </row>
    <row r="606" spans="1:9" ht="150.75" customHeight="1" x14ac:dyDescent="0.2">
      <c r="A606" s="455">
        <v>598</v>
      </c>
      <c r="B606" s="430" t="s">
        <v>10736</v>
      </c>
      <c r="C606" s="460" t="s">
        <v>10737</v>
      </c>
      <c r="D606" s="464"/>
      <c r="E606" s="463" t="s">
        <v>10738</v>
      </c>
      <c r="F606" s="464" t="s">
        <v>2321</v>
      </c>
      <c r="G606" s="480" t="s">
        <v>1610</v>
      </c>
      <c r="H606" s="466"/>
      <c r="I606" s="437">
        <v>1</v>
      </c>
    </row>
    <row r="607" spans="1:9" ht="150.75" customHeight="1" x14ac:dyDescent="0.2">
      <c r="A607" s="455">
        <v>599</v>
      </c>
      <c r="B607" s="430" t="s">
        <v>10739</v>
      </c>
      <c r="C607" s="460" t="s">
        <v>10740</v>
      </c>
      <c r="D607" s="464"/>
      <c r="E607" s="463" t="s">
        <v>10741</v>
      </c>
      <c r="F607" s="464" t="s">
        <v>2321</v>
      </c>
      <c r="G607" s="480" t="s">
        <v>1610</v>
      </c>
      <c r="H607" s="466"/>
      <c r="I607" s="437">
        <v>5</v>
      </c>
    </row>
    <row r="608" spans="1:9" ht="150.75" customHeight="1" x14ac:dyDescent="0.2">
      <c r="A608" s="455">
        <v>600</v>
      </c>
      <c r="B608" s="430" t="s">
        <v>10742</v>
      </c>
      <c r="C608" s="460" t="s">
        <v>9453</v>
      </c>
      <c r="D608" s="464"/>
      <c r="E608" s="463" t="s">
        <v>10743</v>
      </c>
      <c r="F608" s="464" t="s">
        <v>2321</v>
      </c>
      <c r="G608" s="480" t="s">
        <v>1610</v>
      </c>
      <c r="H608" s="466"/>
      <c r="I608" s="437">
        <v>8</v>
      </c>
    </row>
    <row r="609" spans="1:9" ht="150.75" customHeight="1" x14ac:dyDescent="0.2">
      <c r="A609" s="455">
        <v>601</v>
      </c>
      <c r="B609" s="430" t="s">
        <v>10744</v>
      </c>
      <c r="C609" s="460" t="s">
        <v>10745</v>
      </c>
      <c r="D609" s="464"/>
      <c r="E609" s="463" t="s">
        <v>10746</v>
      </c>
      <c r="F609" s="464" t="s">
        <v>2321</v>
      </c>
      <c r="G609" s="480" t="s">
        <v>1610</v>
      </c>
      <c r="H609" s="466"/>
      <c r="I609" s="437">
        <v>2</v>
      </c>
    </row>
    <row r="610" spans="1:9" ht="150.75" customHeight="1" x14ac:dyDescent="0.2">
      <c r="A610" s="455">
        <v>602</v>
      </c>
      <c r="B610" s="430" t="s">
        <v>10747</v>
      </c>
      <c r="C610" s="460" t="s">
        <v>10597</v>
      </c>
      <c r="D610" s="464"/>
      <c r="E610" s="463" t="s">
        <v>10748</v>
      </c>
      <c r="F610" s="464" t="s">
        <v>2321</v>
      </c>
      <c r="G610" s="480" t="s">
        <v>1610</v>
      </c>
      <c r="H610" s="466"/>
      <c r="I610" s="437">
        <v>7</v>
      </c>
    </row>
    <row r="611" spans="1:9" ht="150.75" customHeight="1" x14ac:dyDescent="0.2">
      <c r="A611" s="455">
        <v>603</v>
      </c>
      <c r="B611" s="430" t="s">
        <v>10749</v>
      </c>
      <c r="C611" s="460" t="s">
        <v>10750</v>
      </c>
      <c r="D611" s="464"/>
      <c r="E611" s="463" t="s">
        <v>10751</v>
      </c>
      <c r="F611" s="464" t="s">
        <v>2321</v>
      </c>
      <c r="G611" s="480" t="s">
        <v>1610</v>
      </c>
      <c r="H611" s="466"/>
      <c r="I611" s="437">
        <v>10</v>
      </c>
    </row>
    <row r="612" spans="1:9" ht="150.75" customHeight="1" x14ac:dyDescent="0.2">
      <c r="A612" s="455">
        <v>604</v>
      </c>
      <c r="B612" s="430" t="s">
        <v>10752</v>
      </c>
      <c r="C612" s="460" t="s">
        <v>5668</v>
      </c>
      <c r="D612" s="464"/>
      <c r="E612" s="463" t="s">
        <v>10753</v>
      </c>
      <c r="F612" s="464" t="s">
        <v>2321</v>
      </c>
      <c r="G612" s="480" t="s">
        <v>1610</v>
      </c>
      <c r="H612" s="466"/>
      <c r="I612" s="437">
        <v>1</v>
      </c>
    </row>
    <row r="613" spans="1:9" ht="150.75" customHeight="1" x14ac:dyDescent="0.2">
      <c r="A613" s="455">
        <v>605</v>
      </c>
      <c r="B613" s="430" t="s">
        <v>10754</v>
      </c>
      <c r="C613" s="460" t="s">
        <v>10755</v>
      </c>
      <c r="D613" s="464"/>
      <c r="E613" s="463" t="s">
        <v>10756</v>
      </c>
      <c r="F613" s="464" t="s">
        <v>2321</v>
      </c>
      <c r="G613" s="480" t="s">
        <v>1610</v>
      </c>
      <c r="H613" s="466"/>
      <c r="I613" s="437">
        <v>1</v>
      </c>
    </row>
    <row r="614" spans="1:9" ht="150.75" customHeight="1" x14ac:dyDescent="0.2">
      <c r="A614" s="455">
        <v>606</v>
      </c>
      <c r="B614" s="430" t="s">
        <v>10757</v>
      </c>
      <c r="C614" s="460" t="s">
        <v>10758</v>
      </c>
      <c r="D614" s="464"/>
      <c r="E614" s="463" t="s">
        <v>10759</v>
      </c>
      <c r="F614" s="464" t="s">
        <v>2321</v>
      </c>
      <c r="G614" s="480" t="s">
        <v>1610</v>
      </c>
      <c r="H614" s="466"/>
      <c r="I614" s="437">
        <v>1</v>
      </c>
    </row>
    <row r="615" spans="1:9" ht="150.75" customHeight="1" x14ac:dyDescent="0.2">
      <c r="A615" s="455">
        <v>607</v>
      </c>
      <c r="B615" s="430" t="s">
        <v>10760</v>
      </c>
      <c r="C615" s="460" t="s">
        <v>10761</v>
      </c>
      <c r="D615" s="464"/>
      <c r="E615" s="463" t="s">
        <v>9425</v>
      </c>
      <c r="F615" s="464" t="s">
        <v>2321</v>
      </c>
      <c r="G615" s="480" t="s">
        <v>1610</v>
      </c>
      <c r="H615" s="466"/>
      <c r="I615" s="437">
        <v>1</v>
      </c>
    </row>
    <row r="616" spans="1:9" ht="150.75" customHeight="1" x14ac:dyDescent="0.2">
      <c r="A616" s="455">
        <v>608</v>
      </c>
      <c r="B616" s="430" t="s">
        <v>10762</v>
      </c>
      <c r="C616" s="460" t="s">
        <v>10763</v>
      </c>
      <c r="D616" s="464"/>
      <c r="E616" s="463" t="s">
        <v>10764</v>
      </c>
      <c r="F616" s="464" t="s">
        <v>2321</v>
      </c>
      <c r="G616" s="480" t="s">
        <v>1610</v>
      </c>
      <c r="H616" s="466"/>
      <c r="I616" s="437">
        <v>1</v>
      </c>
    </row>
    <row r="617" spans="1:9" ht="150.75" customHeight="1" x14ac:dyDescent="0.2">
      <c r="A617" s="455">
        <v>609</v>
      </c>
      <c r="B617" s="430" t="s">
        <v>10765</v>
      </c>
      <c r="C617" s="460" t="s">
        <v>5664</v>
      </c>
      <c r="D617" s="464"/>
      <c r="E617" s="463" t="s">
        <v>10766</v>
      </c>
      <c r="F617" s="464" t="s">
        <v>2321</v>
      </c>
      <c r="G617" s="480" t="s">
        <v>1610</v>
      </c>
      <c r="H617" s="466"/>
      <c r="I617" s="437">
        <v>1</v>
      </c>
    </row>
    <row r="618" spans="1:9" ht="150.75" customHeight="1" x14ac:dyDescent="0.2">
      <c r="A618" s="455">
        <v>610</v>
      </c>
      <c r="B618" s="430" t="s">
        <v>10767</v>
      </c>
      <c r="C618" s="460" t="s">
        <v>10768</v>
      </c>
      <c r="D618" s="464"/>
      <c r="E618" s="463" t="s">
        <v>10769</v>
      </c>
      <c r="F618" s="464" t="s">
        <v>2321</v>
      </c>
      <c r="G618" s="480" t="s">
        <v>1610</v>
      </c>
      <c r="H618" s="466"/>
      <c r="I618" s="437">
        <v>1</v>
      </c>
    </row>
    <row r="619" spans="1:9" ht="150.75" customHeight="1" x14ac:dyDescent="0.2">
      <c r="A619" s="455">
        <v>611</v>
      </c>
      <c r="B619" s="430" t="s">
        <v>10770</v>
      </c>
      <c r="C619" s="460" t="s">
        <v>10516</v>
      </c>
      <c r="D619" s="464"/>
      <c r="E619" s="463" t="s">
        <v>3886</v>
      </c>
      <c r="F619" s="464" t="s">
        <v>2321</v>
      </c>
      <c r="G619" s="480" t="s">
        <v>1610</v>
      </c>
      <c r="H619" s="466"/>
      <c r="I619" s="437">
        <v>1</v>
      </c>
    </row>
    <row r="620" spans="1:9" ht="150.75" customHeight="1" x14ac:dyDescent="0.2">
      <c r="A620" s="455">
        <v>612</v>
      </c>
      <c r="B620" s="430" t="s">
        <v>10771</v>
      </c>
      <c r="C620" s="460" t="s">
        <v>10270</v>
      </c>
      <c r="D620" s="464"/>
      <c r="E620" s="463" t="s">
        <v>10772</v>
      </c>
      <c r="F620" s="464" t="s">
        <v>2321</v>
      </c>
      <c r="G620" s="480" t="s">
        <v>1610</v>
      </c>
      <c r="H620" s="466"/>
      <c r="I620" s="437">
        <v>1</v>
      </c>
    </row>
    <row r="621" spans="1:9" ht="150.75" customHeight="1" x14ac:dyDescent="0.2">
      <c r="A621" s="455">
        <v>613</v>
      </c>
      <c r="B621" s="430" t="s">
        <v>10773</v>
      </c>
      <c r="C621" s="460" t="s">
        <v>10774</v>
      </c>
      <c r="D621" s="464"/>
      <c r="E621" s="463" t="s">
        <v>10775</v>
      </c>
      <c r="F621" s="464" t="s">
        <v>2321</v>
      </c>
      <c r="G621" s="480" t="s">
        <v>1610</v>
      </c>
      <c r="H621" s="466"/>
      <c r="I621" s="437">
        <v>1</v>
      </c>
    </row>
    <row r="622" spans="1:9" ht="150.75" customHeight="1" x14ac:dyDescent="0.2">
      <c r="A622" s="455">
        <v>614</v>
      </c>
      <c r="B622" s="430" t="s">
        <v>10776</v>
      </c>
      <c r="C622" s="460" t="s">
        <v>10777</v>
      </c>
      <c r="D622" s="464"/>
      <c r="E622" s="463" t="s">
        <v>10778</v>
      </c>
      <c r="F622" s="464" t="s">
        <v>2321</v>
      </c>
      <c r="G622" s="480" t="s">
        <v>1610</v>
      </c>
      <c r="H622" s="466"/>
      <c r="I622" s="437">
        <v>1</v>
      </c>
    </row>
    <row r="623" spans="1:9" ht="150.75" customHeight="1" x14ac:dyDescent="0.2">
      <c r="A623" s="455">
        <v>615</v>
      </c>
      <c r="B623" s="430" t="s">
        <v>10779</v>
      </c>
      <c r="C623" s="460" t="s">
        <v>10780</v>
      </c>
      <c r="D623" s="464"/>
      <c r="E623" s="463" t="s">
        <v>10781</v>
      </c>
      <c r="F623" s="464" t="s">
        <v>2321</v>
      </c>
      <c r="G623" s="480" t="s">
        <v>1610</v>
      </c>
      <c r="H623" s="466"/>
      <c r="I623" s="437">
        <v>1</v>
      </c>
    </row>
    <row r="624" spans="1:9" ht="150.75" customHeight="1" x14ac:dyDescent="0.2">
      <c r="A624" s="455">
        <v>616</v>
      </c>
      <c r="B624" s="430" t="s">
        <v>10782</v>
      </c>
      <c r="C624" s="460" t="s">
        <v>10783</v>
      </c>
      <c r="D624" s="464"/>
      <c r="E624" s="463" t="s">
        <v>10784</v>
      </c>
      <c r="F624" s="464" t="s">
        <v>2321</v>
      </c>
      <c r="G624" s="480" t="s">
        <v>1610</v>
      </c>
      <c r="H624" s="466"/>
      <c r="I624" s="437">
        <v>1</v>
      </c>
    </row>
    <row r="625" spans="1:9" ht="150.75" customHeight="1" x14ac:dyDescent="0.2">
      <c r="A625" s="455">
        <v>617</v>
      </c>
      <c r="B625" s="430" t="s">
        <v>10785</v>
      </c>
      <c r="C625" s="460" t="s">
        <v>10551</v>
      </c>
      <c r="D625" s="464"/>
      <c r="E625" s="463" t="s">
        <v>10786</v>
      </c>
      <c r="F625" s="464" t="s">
        <v>2321</v>
      </c>
      <c r="G625" s="480" t="s">
        <v>1610</v>
      </c>
      <c r="H625" s="466"/>
      <c r="I625" s="437">
        <v>28</v>
      </c>
    </row>
    <row r="626" spans="1:9" ht="150.75" customHeight="1" x14ac:dyDescent="0.2">
      <c r="A626" s="455">
        <v>618</v>
      </c>
      <c r="B626" s="430" t="s">
        <v>10787</v>
      </c>
      <c r="C626" s="460" t="s">
        <v>10788</v>
      </c>
      <c r="D626" s="464"/>
      <c r="E626" s="463" t="s">
        <v>10789</v>
      </c>
      <c r="F626" s="464" t="s">
        <v>2321</v>
      </c>
      <c r="G626" s="480" t="s">
        <v>1610</v>
      </c>
      <c r="H626" s="466"/>
      <c r="I626" s="437">
        <v>1</v>
      </c>
    </row>
    <row r="627" spans="1:9" ht="150.75" customHeight="1" x14ac:dyDescent="0.2">
      <c r="A627" s="455">
        <v>619</v>
      </c>
      <c r="B627" s="430" t="s">
        <v>10790</v>
      </c>
      <c r="C627" s="460" t="s">
        <v>10791</v>
      </c>
      <c r="D627" s="464"/>
      <c r="E627" s="463" t="s">
        <v>10792</v>
      </c>
      <c r="F627" s="464" t="s">
        <v>2321</v>
      </c>
      <c r="G627" s="480" t="s">
        <v>1610</v>
      </c>
      <c r="H627" s="466"/>
      <c r="I627" s="437">
        <v>1</v>
      </c>
    </row>
    <row r="628" spans="1:9" ht="150.75" customHeight="1" x14ac:dyDescent="0.2">
      <c r="A628" s="455">
        <v>620</v>
      </c>
      <c r="B628" s="430" t="s">
        <v>10793</v>
      </c>
      <c r="C628" s="460" t="s">
        <v>10794</v>
      </c>
      <c r="D628" s="50"/>
      <c r="E628" s="463" t="s">
        <v>10795</v>
      </c>
      <c r="F628" s="464" t="s">
        <v>2937</v>
      </c>
      <c r="G628" s="480" t="s">
        <v>1610</v>
      </c>
      <c r="H628" s="466"/>
      <c r="I628" s="471">
        <v>1</v>
      </c>
    </row>
    <row r="629" spans="1:9" ht="150.75" customHeight="1" x14ac:dyDescent="0.2">
      <c r="A629" s="455">
        <v>621</v>
      </c>
      <c r="B629" s="430" t="s">
        <v>10796</v>
      </c>
      <c r="C629" s="460" t="s">
        <v>10797</v>
      </c>
      <c r="D629" s="464"/>
      <c r="E629" s="463" t="s">
        <v>10798</v>
      </c>
      <c r="F629" s="464" t="s">
        <v>2321</v>
      </c>
      <c r="G629" s="480" t="s">
        <v>1610</v>
      </c>
      <c r="H629" s="466"/>
      <c r="I629" s="471">
        <v>18</v>
      </c>
    </row>
    <row r="630" spans="1:9" ht="150.75" customHeight="1" x14ac:dyDescent="0.2">
      <c r="A630" s="455">
        <v>622</v>
      </c>
      <c r="B630" s="430" t="s">
        <v>10799</v>
      </c>
      <c r="C630" s="460" t="s">
        <v>10800</v>
      </c>
      <c r="D630" s="464"/>
      <c r="E630" s="463" t="s">
        <v>10801</v>
      </c>
      <c r="F630" s="464" t="s">
        <v>2321</v>
      </c>
      <c r="G630" s="480" t="s">
        <v>1610</v>
      </c>
      <c r="H630" s="466"/>
      <c r="I630" s="471">
        <v>1</v>
      </c>
    </row>
    <row r="631" spans="1:9" ht="150.75" customHeight="1" x14ac:dyDescent="0.2">
      <c r="A631" s="455">
        <v>623</v>
      </c>
      <c r="B631" s="430" t="s">
        <v>10802</v>
      </c>
      <c r="C631" s="460" t="s">
        <v>10803</v>
      </c>
      <c r="D631" s="464"/>
      <c r="E631" s="463" t="s">
        <v>10804</v>
      </c>
      <c r="F631" s="464" t="s">
        <v>2321</v>
      </c>
      <c r="G631" s="480" t="s">
        <v>1610</v>
      </c>
      <c r="H631" s="466"/>
      <c r="I631" s="471">
        <v>1</v>
      </c>
    </row>
    <row r="632" spans="1:9" ht="150.75" customHeight="1" x14ac:dyDescent="0.2">
      <c r="A632" s="455">
        <v>624</v>
      </c>
      <c r="B632" s="430" t="s">
        <v>10805</v>
      </c>
      <c r="C632" s="460" t="s">
        <v>10806</v>
      </c>
      <c r="D632" s="464"/>
      <c r="E632" s="463" t="s">
        <v>10807</v>
      </c>
      <c r="F632" s="464" t="s">
        <v>2321</v>
      </c>
      <c r="G632" s="480" t="s">
        <v>1610</v>
      </c>
      <c r="H632" s="466"/>
      <c r="I632" s="471">
        <v>1</v>
      </c>
    </row>
    <row r="633" spans="1:9" ht="150.75" customHeight="1" x14ac:dyDescent="0.2">
      <c r="A633" s="455">
        <v>625</v>
      </c>
      <c r="B633" s="430" t="s">
        <v>10808</v>
      </c>
      <c r="C633" s="460" t="s">
        <v>10809</v>
      </c>
      <c r="D633" s="464"/>
      <c r="E633" s="463" t="s">
        <v>4170</v>
      </c>
      <c r="F633" s="464" t="s">
        <v>2321</v>
      </c>
      <c r="G633" s="480" t="s">
        <v>1610</v>
      </c>
      <c r="H633" s="466"/>
      <c r="I633" s="471">
        <v>1</v>
      </c>
    </row>
    <row r="634" spans="1:9" ht="150.75" customHeight="1" x14ac:dyDescent="0.2">
      <c r="A634" s="455">
        <v>626</v>
      </c>
      <c r="B634" s="430" t="s">
        <v>10810</v>
      </c>
      <c r="C634" s="460" t="s">
        <v>10811</v>
      </c>
      <c r="D634" s="464"/>
      <c r="E634" s="463" t="s">
        <v>3832</v>
      </c>
      <c r="F634" s="464" t="s">
        <v>2321</v>
      </c>
      <c r="G634" s="480" t="s">
        <v>1610</v>
      </c>
      <c r="H634" s="466"/>
      <c r="I634" s="471">
        <v>1</v>
      </c>
    </row>
    <row r="635" spans="1:9" ht="150.75" customHeight="1" x14ac:dyDescent="0.2">
      <c r="A635" s="455">
        <v>627</v>
      </c>
      <c r="B635" s="430" t="s">
        <v>10812</v>
      </c>
      <c r="C635" s="460" t="s">
        <v>10345</v>
      </c>
      <c r="D635" s="464"/>
      <c r="E635" s="463" t="s">
        <v>10813</v>
      </c>
      <c r="F635" s="464" t="s">
        <v>2321</v>
      </c>
      <c r="G635" s="480" t="s">
        <v>1610</v>
      </c>
      <c r="H635" s="466"/>
      <c r="I635" s="437">
        <v>1</v>
      </c>
    </row>
    <row r="636" spans="1:9" ht="150.75" customHeight="1" x14ac:dyDescent="0.2">
      <c r="A636" s="455">
        <v>628</v>
      </c>
      <c r="B636" s="430" t="s">
        <v>10814</v>
      </c>
      <c r="C636" s="460" t="s">
        <v>10815</v>
      </c>
      <c r="D636" s="464"/>
      <c r="E636" s="463" t="s">
        <v>10816</v>
      </c>
      <c r="F636" s="464" t="s">
        <v>2321</v>
      </c>
      <c r="G636" s="480" t="s">
        <v>1610</v>
      </c>
      <c r="H636" s="466"/>
      <c r="I636" s="437">
        <v>15</v>
      </c>
    </row>
    <row r="637" spans="1:9" ht="150.75" customHeight="1" x14ac:dyDescent="0.2">
      <c r="A637" s="455">
        <v>629</v>
      </c>
      <c r="B637" s="430" t="s">
        <v>10817</v>
      </c>
      <c r="C637" s="460" t="s">
        <v>10818</v>
      </c>
      <c r="D637" s="464"/>
      <c r="E637" s="463" t="s">
        <v>10819</v>
      </c>
      <c r="F637" s="464" t="s">
        <v>2321</v>
      </c>
      <c r="G637" s="480" t="s">
        <v>1610</v>
      </c>
      <c r="H637" s="466"/>
      <c r="I637" s="437">
        <v>1</v>
      </c>
    </row>
    <row r="638" spans="1:9" ht="150.75" customHeight="1" x14ac:dyDescent="0.2">
      <c r="A638" s="455">
        <v>630</v>
      </c>
      <c r="B638" s="430" t="s">
        <v>10820</v>
      </c>
      <c r="C638" s="460" t="s">
        <v>10821</v>
      </c>
      <c r="D638" s="464"/>
      <c r="E638" s="463" t="s">
        <v>10822</v>
      </c>
      <c r="F638" s="464" t="s">
        <v>2321</v>
      </c>
      <c r="G638" s="480" t="s">
        <v>1610</v>
      </c>
      <c r="H638" s="466"/>
      <c r="I638" s="437">
        <v>1</v>
      </c>
    </row>
    <row r="639" spans="1:9" ht="150.75" customHeight="1" x14ac:dyDescent="0.2">
      <c r="A639" s="455">
        <v>631</v>
      </c>
      <c r="B639" s="430" t="s">
        <v>10823</v>
      </c>
      <c r="C639" s="460" t="s">
        <v>10824</v>
      </c>
      <c r="D639" s="464"/>
      <c r="E639" s="463" t="s">
        <v>10505</v>
      </c>
      <c r="F639" s="464" t="s">
        <v>2321</v>
      </c>
      <c r="G639" s="480" t="s">
        <v>1610</v>
      </c>
      <c r="H639" s="466"/>
      <c r="I639" s="437">
        <v>1</v>
      </c>
    </row>
    <row r="640" spans="1:9" ht="150.75" customHeight="1" x14ac:dyDescent="0.2">
      <c r="A640" s="455">
        <v>632</v>
      </c>
      <c r="B640" s="430" t="s">
        <v>10825</v>
      </c>
      <c r="C640" s="460" t="s">
        <v>10826</v>
      </c>
      <c r="D640" s="464"/>
      <c r="E640" s="463" t="s">
        <v>10827</v>
      </c>
      <c r="F640" s="464" t="s">
        <v>2321</v>
      </c>
      <c r="G640" s="480" t="s">
        <v>1610</v>
      </c>
      <c r="H640" s="466"/>
      <c r="I640" s="437">
        <v>1</v>
      </c>
    </row>
    <row r="641" spans="1:9" ht="150.75" customHeight="1" x14ac:dyDescent="0.2">
      <c r="A641" s="455">
        <v>633</v>
      </c>
      <c r="B641" s="430" t="s">
        <v>10828</v>
      </c>
      <c r="C641" s="460" t="s">
        <v>10829</v>
      </c>
      <c r="D641" s="464"/>
      <c r="E641" s="463" t="s">
        <v>10830</v>
      </c>
      <c r="F641" s="464" t="s">
        <v>2321</v>
      </c>
      <c r="G641" s="480" t="s">
        <v>1610</v>
      </c>
      <c r="H641" s="466"/>
      <c r="I641" s="437">
        <v>1</v>
      </c>
    </row>
    <row r="642" spans="1:9" ht="150.75" customHeight="1" x14ac:dyDescent="0.2">
      <c r="A642" s="455">
        <v>634</v>
      </c>
      <c r="B642" s="430" t="s">
        <v>10831</v>
      </c>
      <c r="C642" s="460" t="s">
        <v>10832</v>
      </c>
      <c r="D642" s="464"/>
      <c r="E642" s="463" t="s">
        <v>10833</v>
      </c>
      <c r="F642" s="464" t="s">
        <v>2321</v>
      </c>
      <c r="G642" s="480" t="s">
        <v>1610</v>
      </c>
      <c r="H642" s="466"/>
      <c r="I642" s="437">
        <v>1</v>
      </c>
    </row>
    <row r="643" spans="1:9" ht="150.75" customHeight="1" x14ac:dyDescent="0.2">
      <c r="A643" s="455">
        <v>635</v>
      </c>
      <c r="B643" s="430" t="s">
        <v>10834</v>
      </c>
      <c r="C643" s="460" t="s">
        <v>10835</v>
      </c>
      <c r="D643" s="464"/>
      <c r="E643" s="463" t="s">
        <v>10280</v>
      </c>
      <c r="F643" s="464" t="s">
        <v>2321</v>
      </c>
      <c r="G643" s="480" t="s">
        <v>1610</v>
      </c>
      <c r="H643" s="466"/>
      <c r="I643" s="437">
        <v>1</v>
      </c>
    </row>
    <row r="644" spans="1:9" ht="150.75" customHeight="1" x14ac:dyDescent="0.2">
      <c r="A644" s="455">
        <v>636</v>
      </c>
      <c r="B644" s="430" t="s">
        <v>10836</v>
      </c>
      <c r="C644" s="460" t="s">
        <v>10837</v>
      </c>
      <c r="D644" s="464"/>
      <c r="E644" s="463" t="s">
        <v>3852</v>
      </c>
      <c r="F644" s="464" t="s">
        <v>2321</v>
      </c>
      <c r="G644" s="480" t="s">
        <v>1610</v>
      </c>
      <c r="H644" s="466"/>
      <c r="I644" s="437">
        <v>1</v>
      </c>
    </row>
    <row r="645" spans="1:9" ht="150.75" customHeight="1" x14ac:dyDescent="0.2">
      <c r="A645" s="455">
        <v>637</v>
      </c>
      <c r="B645" s="430" t="s">
        <v>10838</v>
      </c>
      <c r="C645" s="460" t="s">
        <v>10839</v>
      </c>
      <c r="D645" s="464"/>
      <c r="E645" s="463" t="s">
        <v>10840</v>
      </c>
      <c r="F645" s="464" t="s">
        <v>2321</v>
      </c>
      <c r="G645" s="480" t="s">
        <v>1610</v>
      </c>
      <c r="H645" s="466"/>
      <c r="I645" s="437">
        <v>1</v>
      </c>
    </row>
    <row r="646" spans="1:9" ht="150.75" customHeight="1" x14ac:dyDescent="0.2">
      <c r="A646" s="455">
        <v>638</v>
      </c>
      <c r="B646" s="430" t="s">
        <v>10841</v>
      </c>
      <c r="C646" s="460" t="s">
        <v>10398</v>
      </c>
      <c r="D646" s="464"/>
      <c r="E646" s="463" t="s">
        <v>10563</v>
      </c>
      <c r="F646" s="464" t="s">
        <v>2321</v>
      </c>
      <c r="G646" s="480" t="s">
        <v>1610</v>
      </c>
      <c r="H646" s="466"/>
      <c r="I646" s="437">
        <v>1</v>
      </c>
    </row>
    <row r="647" spans="1:9" ht="150.75" customHeight="1" x14ac:dyDescent="0.2">
      <c r="A647" s="455">
        <v>639</v>
      </c>
      <c r="B647" s="430" t="s">
        <v>10842</v>
      </c>
      <c r="C647" s="460" t="s">
        <v>10843</v>
      </c>
      <c r="D647" s="464"/>
      <c r="E647" s="463" t="s">
        <v>10844</v>
      </c>
      <c r="F647" s="464" t="s">
        <v>2321</v>
      </c>
      <c r="G647" s="480" t="s">
        <v>1610</v>
      </c>
      <c r="H647" s="466"/>
      <c r="I647" s="437">
        <v>2</v>
      </c>
    </row>
    <row r="648" spans="1:9" ht="150.75" customHeight="1" x14ac:dyDescent="0.2">
      <c r="A648" s="455">
        <v>640</v>
      </c>
      <c r="B648" s="455" t="s">
        <v>10845</v>
      </c>
      <c r="C648" s="460" t="s">
        <v>10846</v>
      </c>
      <c r="D648" s="464"/>
      <c r="E648" s="463" t="s">
        <v>10847</v>
      </c>
      <c r="F648" s="464" t="s">
        <v>2321</v>
      </c>
      <c r="G648" s="480" t="s">
        <v>1610</v>
      </c>
      <c r="H648" s="466"/>
      <c r="I648" s="437">
        <v>1</v>
      </c>
    </row>
    <row r="649" spans="1:9" ht="150.75" customHeight="1" x14ac:dyDescent="0.2">
      <c r="A649" s="455">
        <v>641</v>
      </c>
      <c r="B649" s="455" t="s">
        <v>10848</v>
      </c>
      <c r="C649" s="460" t="s">
        <v>9891</v>
      </c>
      <c r="D649" s="464"/>
      <c r="E649" s="463" t="s">
        <v>4279</v>
      </c>
      <c r="F649" s="464" t="s">
        <v>2321</v>
      </c>
      <c r="G649" s="480" t="s">
        <v>1610</v>
      </c>
      <c r="H649" s="466"/>
      <c r="I649" s="437"/>
    </row>
    <row r="650" spans="1:9" ht="150.75" customHeight="1" x14ac:dyDescent="0.2">
      <c r="A650" s="455">
        <v>642</v>
      </c>
      <c r="B650" s="455" t="s">
        <v>10849</v>
      </c>
      <c r="C650" s="460" t="s">
        <v>10704</v>
      </c>
      <c r="D650" s="464"/>
      <c r="E650" s="463" t="s">
        <v>10850</v>
      </c>
      <c r="F650" s="464" t="s">
        <v>2321</v>
      </c>
      <c r="G650" s="480" t="s">
        <v>1610</v>
      </c>
      <c r="H650" s="466"/>
      <c r="I650" s="437">
        <v>1</v>
      </c>
    </row>
    <row r="651" spans="1:9" ht="150.75" customHeight="1" x14ac:dyDescent="0.2">
      <c r="A651" s="455">
        <v>643</v>
      </c>
      <c r="B651" s="455" t="s">
        <v>10851</v>
      </c>
      <c r="C651" s="460" t="s">
        <v>10700</v>
      </c>
      <c r="D651" s="464"/>
      <c r="E651" s="463" t="s">
        <v>10852</v>
      </c>
      <c r="F651" s="464" t="s">
        <v>2321</v>
      </c>
      <c r="G651" s="480" t="s">
        <v>1610</v>
      </c>
      <c r="H651" s="466"/>
      <c r="I651" s="437">
        <v>4</v>
      </c>
    </row>
    <row r="652" spans="1:9" ht="150.75" customHeight="1" x14ac:dyDescent="0.2">
      <c r="A652" s="455">
        <v>644</v>
      </c>
      <c r="B652" s="455" t="s">
        <v>10853</v>
      </c>
      <c r="C652" s="460" t="s">
        <v>10854</v>
      </c>
      <c r="D652" s="46">
        <v>33419</v>
      </c>
      <c r="E652" s="463" t="s">
        <v>10855</v>
      </c>
      <c r="F652" s="464" t="s">
        <v>2352</v>
      </c>
      <c r="G652" s="480" t="s">
        <v>1610</v>
      </c>
      <c r="H652" s="466"/>
      <c r="I652" s="437">
        <v>1</v>
      </c>
    </row>
    <row r="653" spans="1:9" ht="150.75" customHeight="1" x14ac:dyDescent="0.2">
      <c r="A653" s="455">
        <v>645</v>
      </c>
      <c r="B653" s="455" t="s">
        <v>10856</v>
      </c>
      <c r="C653" s="460" t="s">
        <v>10857</v>
      </c>
      <c r="D653" s="46">
        <v>33358</v>
      </c>
      <c r="E653" s="463" t="s">
        <v>10858</v>
      </c>
      <c r="F653" s="464" t="s">
        <v>2352</v>
      </c>
      <c r="G653" s="480" t="s">
        <v>1610</v>
      </c>
      <c r="H653" s="466"/>
      <c r="I653" s="437">
        <v>1</v>
      </c>
    </row>
    <row r="654" spans="1:9" ht="150.75" customHeight="1" x14ac:dyDescent="0.2">
      <c r="A654" s="455">
        <v>646</v>
      </c>
      <c r="B654" s="455" t="s">
        <v>10859</v>
      </c>
      <c r="C654" s="460" t="s">
        <v>10860</v>
      </c>
      <c r="D654" s="46">
        <v>38686</v>
      </c>
      <c r="E654" s="463" t="s">
        <v>4257</v>
      </c>
      <c r="F654" s="464" t="s">
        <v>2352</v>
      </c>
      <c r="G654" s="480" t="s">
        <v>1610</v>
      </c>
      <c r="H654" s="466"/>
      <c r="I654" s="437">
        <v>1</v>
      </c>
    </row>
    <row r="655" spans="1:9" ht="150.75" customHeight="1" x14ac:dyDescent="0.2">
      <c r="A655" s="455">
        <v>647</v>
      </c>
      <c r="B655" s="455" t="s">
        <v>10861</v>
      </c>
      <c r="C655" s="460" t="s">
        <v>10862</v>
      </c>
      <c r="D655" s="46">
        <v>33511</v>
      </c>
      <c r="E655" s="463" t="s">
        <v>10863</v>
      </c>
      <c r="F655" s="464" t="s">
        <v>2352</v>
      </c>
      <c r="G655" s="480" t="s">
        <v>1610</v>
      </c>
      <c r="H655" s="466"/>
      <c r="I655" s="437">
        <v>1</v>
      </c>
    </row>
    <row r="656" spans="1:9" ht="150.75" customHeight="1" x14ac:dyDescent="0.2">
      <c r="A656" s="455">
        <v>648</v>
      </c>
      <c r="B656" s="455" t="s">
        <v>10864</v>
      </c>
      <c r="C656" s="460" t="s">
        <v>10551</v>
      </c>
      <c r="D656" s="46">
        <v>41272</v>
      </c>
      <c r="E656" s="463" t="s">
        <v>10865</v>
      </c>
      <c r="F656" s="464" t="s">
        <v>2352</v>
      </c>
      <c r="G656" s="480" t="s">
        <v>1610</v>
      </c>
      <c r="H656" s="466"/>
      <c r="I656" s="437">
        <v>27</v>
      </c>
    </row>
    <row r="657" spans="1:9" ht="150.75" customHeight="1" x14ac:dyDescent="0.2">
      <c r="A657" s="455">
        <v>649</v>
      </c>
      <c r="B657" s="455" t="s">
        <v>10866</v>
      </c>
      <c r="C657" s="460" t="s">
        <v>10867</v>
      </c>
      <c r="D657" s="46">
        <v>40057</v>
      </c>
      <c r="E657" s="463" t="s">
        <v>10822</v>
      </c>
      <c r="F657" s="464" t="s">
        <v>2352</v>
      </c>
      <c r="G657" s="480" t="s">
        <v>1610</v>
      </c>
      <c r="H657" s="466"/>
      <c r="I657" s="437">
        <v>1</v>
      </c>
    </row>
    <row r="658" spans="1:9" ht="150.75" customHeight="1" x14ac:dyDescent="0.2">
      <c r="A658" s="455">
        <v>650</v>
      </c>
      <c r="B658" s="455" t="s">
        <v>10868</v>
      </c>
      <c r="C658" s="460" t="s">
        <v>10867</v>
      </c>
      <c r="D658" s="46">
        <v>39813</v>
      </c>
      <c r="E658" s="463" t="s">
        <v>10869</v>
      </c>
      <c r="F658" s="464" t="s">
        <v>2352</v>
      </c>
      <c r="G658" s="480" t="s">
        <v>1610</v>
      </c>
      <c r="H658" s="466"/>
      <c r="I658" s="437">
        <v>5</v>
      </c>
    </row>
    <row r="659" spans="1:9" ht="150.75" customHeight="1" x14ac:dyDescent="0.2">
      <c r="A659" s="455">
        <v>651</v>
      </c>
      <c r="B659" s="455" t="s">
        <v>10870</v>
      </c>
      <c r="C659" s="460" t="s">
        <v>10679</v>
      </c>
      <c r="D659" s="46">
        <v>40827</v>
      </c>
      <c r="E659" s="463" t="s">
        <v>10871</v>
      </c>
      <c r="F659" s="464" t="s">
        <v>2352</v>
      </c>
      <c r="G659" s="480" t="s">
        <v>1610</v>
      </c>
      <c r="H659" s="466"/>
      <c r="I659" s="437">
        <v>5</v>
      </c>
    </row>
    <row r="660" spans="1:9" ht="150.75" customHeight="1" x14ac:dyDescent="0.2">
      <c r="A660" s="455">
        <v>652</v>
      </c>
      <c r="B660" s="455" t="s">
        <v>10872</v>
      </c>
      <c r="C660" s="460" t="s">
        <v>10873</v>
      </c>
      <c r="D660" s="46">
        <v>33388</v>
      </c>
      <c r="E660" s="463" t="s">
        <v>10874</v>
      </c>
      <c r="F660" s="464" t="s">
        <v>2352</v>
      </c>
      <c r="G660" s="480" t="s">
        <v>1610</v>
      </c>
      <c r="H660" s="466"/>
      <c r="I660" s="437">
        <v>1</v>
      </c>
    </row>
    <row r="661" spans="1:9" ht="150.75" customHeight="1" x14ac:dyDescent="0.2">
      <c r="A661" s="455">
        <v>653</v>
      </c>
      <c r="B661" s="455" t="s">
        <v>10875</v>
      </c>
      <c r="C661" s="460" t="s">
        <v>10876</v>
      </c>
      <c r="D661" s="46">
        <v>33388</v>
      </c>
      <c r="E661" s="463" t="s">
        <v>10877</v>
      </c>
      <c r="F661" s="464" t="s">
        <v>2352</v>
      </c>
      <c r="G661" s="480" t="s">
        <v>1610</v>
      </c>
      <c r="H661" s="466"/>
      <c r="I661" s="437">
        <v>1</v>
      </c>
    </row>
    <row r="662" spans="1:9" ht="150.75" customHeight="1" x14ac:dyDescent="0.2">
      <c r="A662" s="455">
        <v>654</v>
      </c>
      <c r="B662" s="455" t="s">
        <v>10878</v>
      </c>
      <c r="C662" s="460" t="s">
        <v>10879</v>
      </c>
      <c r="D662" s="46">
        <v>39813</v>
      </c>
      <c r="E662" s="467" t="s">
        <v>7116</v>
      </c>
      <c r="F662" s="464" t="s">
        <v>2352</v>
      </c>
      <c r="G662" s="480" t="s">
        <v>1610</v>
      </c>
      <c r="H662" s="466"/>
      <c r="I662" s="437">
        <v>1</v>
      </c>
    </row>
    <row r="663" spans="1:9" ht="150.75" customHeight="1" x14ac:dyDescent="0.2">
      <c r="A663" s="455">
        <v>655</v>
      </c>
      <c r="B663" s="455" t="s">
        <v>10880</v>
      </c>
      <c r="C663" s="460" t="s">
        <v>10881</v>
      </c>
      <c r="D663" s="46">
        <v>33511</v>
      </c>
      <c r="E663" s="463" t="s">
        <v>10882</v>
      </c>
      <c r="F663" s="464" t="s">
        <v>2352</v>
      </c>
      <c r="G663" s="480" t="s">
        <v>1610</v>
      </c>
      <c r="H663" s="466"/>
      <c r="I663" s="437">
        <v>1</v>
      </c>
    </row>
    <row r="664" spans="1:9" ht="150.75" customHeight="1" x14ac:dyDescent="0.2">
      <c r="A664" s="455">
        <v>656</v>
      </c>
      <c r="B664" s="455" t="s">
        <v>10883</v>
      </c>
      <c r="C664" s="460" t="s">
        <v>10592</v>
      </c>
      <c r="D664" s="46">
        <v>33388</v>
      </c>
      <c r="E664" s="463" t="s">
        <v>10884</v>
      </c>
      <c r="F664" s="464" t="s">
        <v>2352</v>
      </c>
      <c r="G664" s="480" t="s">
        <v>1610</v>
      </c>
      <c r="H664" s="466"/>
      <c r="I664" s="437">
        <v>1</v>
      </c>
    </row>
    <row r="665" spans="1:9" ht="150.75" customHeight="1" x14ac:dyDescent="0.2">
      <c r="A665" s="455">
        <v>657</v>
      </c>
      <c r="B665" s="455" t="s">
        <v>10885</v>
      </c>
      <c r="C665" s="460" t="s">
        <v>10600</v>
      </c>
      <c r="D665" s="46">
        <v>40057</v>
      </c>
      <c r="E665" s="463" t="s">
        <v>10505</v>
      </c>
      <c r="F665" s="464" t="s">
        <v>2352</v>
      </c>
      <c r="G665" s="480" t="s">
        <v>1610</v>
      </c>
      <c r="H665" s="466"/>
      <c r="I665" s="437">
        <v>1</v>
      </c>
    </row>
    <row r="666" spans="1:9" ht="150.75" customHeight="1" x14ac:dyDescent="0.2">
      <c r="A666" s="455">
        <v>658</v>
      </c>
      <c r="B666" s="455" t="s">
        <v>10886</v>
      </c>
      <c r="C666" s="460" t="s">
        <v>10887</v>
      </c>
      <c r="D666" s="464">
        <v>2008</v>
      </c>
      <c r="E666" s="463" t="s">
        <v>10888</v>
      </c>
      <c r="F666" s="464" t="s">
        <v>2352</v>
      </c>
      <c r="G666" s="480" t="s">
        <v>1610</v>
      </c>
      <c r="H666" s="466"/>
      <c r="I666" s="437">
        <v>1</v>
      </c>
    </row>
    <row r="667" spans="1:9" ht="150.75" customHeight="1" x14ac:dyDescent="0.2">
      <c r="A667" s="455">
        <v>659</v>
      </c>
      <c r="B667" s="455" t="s">
        <v>10889</v>
      </c>
      <c r="C667" s="460" t="s">
        <v>10890</v>
      </c>
      <c r="D667" s="464">
        <v>2008</v>
      </c>
      <c r="E667" s="463" t="s">
        <v>10891</v>
      </c>
      <c r="F667" s="464" t="s">
        <v>2352</v>
      </c>
      <c r="G667" s="480" t="s">
        <v>1610</v>
      </c>
      <c r="H667" s="466"/>
      <c r="I667" s="437">
        <v>1</v>
      </c>
    </row>
    <row r="668" spans="1:9" ht="150.75" customHeight="1" x14ac:dyDescent="0.2">
      <c r="A668" s="455">
        <v>660</v>
      </c>
      <c r="B668" s="455" t="s">
        <v>10892</v>
      </c>
      <c r="C668" s="460" t="s">
        <v>10893</v>
      </c>
      <c r="D668" s="46">
        <v>39813</v>
      </c>
      <c r="E668" s="463" t="s">
        <v>10894</v>
      </c>
      <c r="F668" s="464" t="s">
        <v>2352</v>
      </c>
      <c r="G668" s="480" t="s">
        <v>1610</v>
      </c>
      <c r="H668" s="466"/>
      <c r="I668" s="437">
        <v>1</v>
      </c>
    </row>
    <row r="669" spans="1:9" ht="150.75" customHeight="1" x14ac:dyDescent="0.2">
      <c r="A669" s="455">
        <v>661</v>
      </c>
      <c r="B669" s="455" t="s">
        <v>10895</v>
      </c>
      <c r="C669" s="460" t="s">
        <v>10896</v>
      </c>
      <c r="D669" s="46">
        <v>39813</v>
      </c>
      <c r="E669" s="463" t="s">
        <v>10897</v>
      </c>
      <c r="F669" s="464" t="s">
        <v>2352</v>
      </c>
      <c r="G669" s="480" t="s">
        <v>1610</v>
      </c>
      <c r="H669" s="466"/>
      <c r="I669" s="437">
        <v>1</v>
      </c>
    </row>
    <row r="670" spans="1:9" ht="150.75" customHeight="1" x14ac:dyDescent="0.2">
      <c r="A670" s="455">
        <v>662</v>
      </c>
      <c r="B670" s="455" t="s">
        <v>10898</v>
      </c>
      <c r="C670" s="460" t="s">
        <v>10899</v>
      </c>
      <c r="D670" s="46">
        <v>39812</v>
      </c>
      <c r="E670" s="463" t="s">
        <v>10900</v>
      </c>
      <c r="F670" s="464" t="s">
        <v>2352</v>
      </c>
      <c r="G670" s="480" t="s">
        <v>1610</v>
      </c>
      <c r="H670" s="466"/>
      <c r="I670" s="437">
        <v>15</v>
      </c>
    </row>
    <row r="671" spans="1:9" ht="150.75" customHeight="1" x14ac:dyDescent="0.2">
      <c r="A671" s="455">
        <v>663</v>
      </c>
      <c r="B671" s="455" t="s">
        <v>10901</v>
      </c>
      <c r="C671" s="460" t="s">
        <v>10902</v>
      </c>
      <c r="D671" s="46">
        <v>39812</v>
      </c>
      <c r="E671" s="463" t="s">
        <v>10903</v>
      </c>
      <c r="F671" s="464" t="s">
        <v>2352</v>
      </c>
      <c r="G671" s="480" t="s">
        <v>1610</v>
      </c>
      <c r="H671" s="466"/>
      <c r="I671" s="437">
        <v>15</v>
      </c>
    </row>
    <row r="672" spans="1:9" ht="150.75" customHeight="1" x14ac:dyDescent="0.2">
      <c r="A672" s="455">
        <v>664</v>
      </c>
      <c r="B672" s="455" t="s">
        <v>10904</v>
      </c>
      <c r="C672" s="460" t="s">
        <v>10905</v>
      </c>
      <c r="D672" s="46">
        <v>39813</v>
      </c>
      <c r="E672" s="463" t="s">
        <v>10906</v>
      </c>
      <c r="F672" s="464" t="s">
        <v>2352</v>
      </c>
      <c r="G672" s="480" t="s">
        <v>1610</v>
      </c>
      <c r="H672" s="466"/>
      <c r="I672" s="437">
        <v>1</v>
      </c>
    </row>
    <row r="673" spans="1:9" ht="150.75" customHeight="1" x14ac:dyDescent="0.2">
      <c r="A673" s="455">
        <v>665</v>
      </c>
      <c r="B673" s="455" t="s">
        <v>10907</v>
      </c>
      <c r="C673" s="460" t="s">
        <v>10908</v>
      </c>
      <c r="D673" s="46">
        <v>39812</v>
      </c>
      <c r="E673" s="463" t="s">
        <v>10909</v>
      </c>
      <c r="F673" s="464" t="s">
        <v>2352</v>
      </c>
      <c r="G673" s="480" t="s">
        <v>1610</v>
      </c>
      <c r="H673" s="466"/>
      <c r="I673" s="437">
        <v>2</v>
      </c>
    </row>
    <row r="674" spans="1:9" ht="150.75" customHeight="1" x14ac:dyDescent="0.2">
      <c r="A674" s="455">
        <v>666</v>
      </c>
      <c r="B674" s="455" t="s">
        <v>10910</v>
      </c>
      <c r="C674" s="460" t="s">
        <v>10911</v>
      </c>
      <c r="D674" s="46">
        <v>39715</v>
      </c>
      <c r="E674" s="463" t="s">
        <v>10912</v>
      </c>
      <c r="F674" s="464" t="s">
        <v>2352</v>
      </c>
      <c r="G674" s="480" t="s">
        <v>1610</v>
      </c>
      <c r="H674" s="466"/>
      <c r="I674" s="437">
        <v>1</v>
      </c>
    </row>
    <row r="675" spans="1:9" ht="150.75" customHeight="1" x14ac:dyDescent="0.2">
      <c r="A675" s="455">
        <v>667</v>
      </c>
      <c r="B675" s="455" t="s">
        <v>10913</v>
      </c>
      <c r="C675" s="460" t="s">
        <v>10914</v>
      </c>
      <c r="D675" s="46">
        <v>39812</v>
      </c>
      <c r="E675" s="463" t="s">
        <v>10915</v>
      </c>
      <c r="F675" s="464" t="s">
        <v>2352</v>
      </c>
      <c r="G675" s="480" t="s">
        <v>1610</v>
      </c>
      <c r="H675" s="466"/>
      <c r="I675" s="437">
        <v>1</v>
      </c>
    </row>
    <row r="676" spans="1:9" ht="150.75" customHeight="1" x14ac:dyDescent="0.2">
      <c r="A676" s="455">
        <v>668</v>
      </c>
      <c r="B676" s="455" t="s">
        <v>10916</v>
      </c>
      <c r="C676" s="460" t="s">
        <v>10516</v>
      </c>
      <c r="D676" s="46">
        <v>39813</v>
      </c>
      <c r="E676" s="463" t="s">
        <v>3889</v>
      </c>
      <c r="F676" s="464" t="s">
        <v>2352</v>
      </c>
      <c r="G676" s="480" t="s">
        <v>1610</v>
      </c>
      <c r="H676" s="466"/>
      <c r="I676" s="437">
        <v>1</v>
      </c>
    </row>
    <row r="677" spans="1:9" ht="150.75" customHeight="1" x14ac:dyDescent="0.2">
      <c r="A677" s="455">
        <v>669</v>
      </c>
      <c r="B677" s="455" t="s">
        <v>10917</v>
      </c>
      <c r="C677" s="460" t="s">
        <v>9235</v>
      </c>
      <c r="D677" s="46">
        <v>31746</v>
      </c>
      <c r="E677" s="463" t="s">
        <v>10918</v>
      </c>
      <c r="F677" s="464" t="s">
        <v>2352</v>
      </c>
      <c r="G677" s="480" t="s">
        <v>1610</v>
      </c>
      <c r="H677" s="466"/>
      <c r="I677" s="437">
        <v>1</v>
      </c>
    </row>
    <row r="678" spans="1:9" ht="150.75" customHeight="1" x14ac:dyDescent="0.2">
      <c r="A678" s="455">
        <v>670</v>
      </c>
      <c r="B678" s="455" t="s">
        <v>10919</v>
      </c>
      <c r="C678" s="460" t="s">
        <v>9184</v>
      </c>
      <c r="D678" s="46">
        <v>35002</v>
      </c>
      <c r="E678" s="463" t="s">
        <v>10920</v>
      </c>
      <c r="F678" s="464" t="s">
        <v>2352</v>
      </c>
      <c r="G678" s="480" t="s">
        <v>1610</v>
      </c>
      <c r="H678" s="466"/>
      <c r="I678" s="437">
        <v>1</v>
      </c>
    </row>
    <row r="679" spans="1:9" ht="150.75" customHeight="1" x14ac:dyDescent="0.2">
      <c r="A679" s="455">
        <v>671</v>
      </c>
      <c r="B679" s="455" t="s">
        <v>10921</v>
      </c>
      <c r="C679" s="460" t="s">
        <v>10922</v>
      </c>
      <c r="D679" s="46">
        <v>40057</v>
      </c>
      <c r="E679" s="463" t="s">
        <v>10923</v>
      </c>
      <c r="F679" s="464" t="s">
        <v>2352</v>
      </c>
      <c r="G679" s="480" t="s">
        <v>1610</v>
      </c>
      <c r="H679" s="466"/>
      <c r="I679" s="437">
        <v>2</v>
      </c>
    </row>
    <row r="680" spans="1:9" s="475" customFormat="1" ht="150.75" customHeight="1" x14ac:dyDescent="0.2">
      <c r="A680" s="455">
        <v>672</v>
      </c>
      <c r="B680" s="455" t="s">
        <v>10924</v>
      </c>
      <c r="C680" s="463" t="s">
        <v>10925</v>
      </c>
      <c r="D680" s="46">
        <v>33358</v>
      </c>
      <c r="E680" s="44" t="s">
        <v>10926</v>
      </c>
      <c r="F680" s="455" t="s">
        <v>2352</v>
      </c>
      <c r="G680" s="464" t="s">
        <v>1610</v>
      </c>
      <c r="H680" s="455"/>
      <c r="I680" s="437">
        <v>1</v>
      </c>
    </row>
    <row r="681" spans="1:9" ht="150.75" customHeight="1" x14ac:dyDescent="0.2">
      <c r="A681" s="455">
        <v>673</v>
      </c>
      <c r="B681" s="455" t="s">
        <v>10927</v>
      </c>
      <c r="C681" s="460" t="s">
        <v>10928</v>
      </c>
      <c r="D681" s="46">
        <v>37406</v>
      </c>
      <c r="E681" s="463" t="s">
        <v>10929</v>
      </c>
      <c r="F681" s="464" t="s">
        <v>2352</v>
      </c>
      <c r="G681" s="480" t="s">
        <v>1610</v>
      </c>
      <c r="H681" s="466"/>
      <c r="I681" s="437">
        <v>1</v>
      </c>
    </row>
    <row r="682" spans="1:9" ht="150.75" customHeight="1" x14ac:dyDescent="0.2">
      <c r="A682" s="455">
        <v>674</v>
      </c>
      <c r="B682" s="455" t="s">
        <v>10930</v>
      </c>
      <c r="C682" s="460" t="s">
        <v>10931</v>
      </c>
      <c r="D682" s="46">
        <v>33358</v>
      </c>
      <c r="E682" s="463" t="s">
        <v>6370</v>
      </c>
      <c r="F682" s="464" t="s">
        <v>2352</v>
      </c>
      <c r="G682" s="480" t="s">
        <v>1610</v>
      </c>
      <c r="H682" s="466"/>
      <c r="I682" s="437">
        <v>1</v>
      </c>
    </row>
    <row r="683" spans="1:9" ht="150.75" customHeight="1" x14ac:dyDescent="0.2">
      <c r="A683" s="455">
        <v>675</v>
      </c>
      <c r="B683" s="455" t="s">
        <v>10932</v>
      </c>
      <c r="C683" s="460" t="s">
        <v>6276</v>
      </c>
      <c r="D683" s="46">
        <v>24867</v>
      </c>
      <c r="E683" s="463" t="s">
        <v>10933</v>
      </c>
      <c r="F683" s="464" t="s">
        <v>2352</v>
      </c>
      <c r="G683" s="480" t="s">
        <v>1610</v>
      </c>
      <c r="H683" s="466"/>
      <c r="I683" s="437">
        <v>1</v>
      </c>
    </row>
    <row r="684" spans="1:9" ht="150.75" customHeight="1" x14ac:dyDescent="0.2">
      <c r="A684" s="455">
        <v>676</v>
      </c>
      <c r="B684" s="455" t="s">
        <v>10934</v>
      </c>
      <c r="C684" s="460" t="s">
        <v>10925</v>
      </c>
      <c r="D684" s="46">
        <v>39232</v>
      </c>
      <c r="E684" s="463" t="s">
        <v>5524</v>
      </c>
      <c r="F684" s="464" t="s">
        <v>2352</v>
      </c>
      <c r="G684" s="480" t="s">
        <v>1610</v>
      </c>
      <c r="H684" s="466"/>
      <c r="I684" s="437">
        <v>1</v>
      </c>
    </row>
    <row r="685" spans="1:9" ht="150.75" customHeight="1" x14ac:dyDescent="0.2">
      <c r="A685" s="455">
        <v>677</v>
      </c>
      <c r="B685" s="455" t="s">
        <v>10935</v>
      </c>
      <c r="C685" s="460" t="s">
        <v>9173</v>
      </c>
      <c r="D685" s="46">
        <v>39232</v>
      </c>
      <c r="E685" s="463" t="s">
        <v>5472</v>
      </c>
      <c r="F685" s="464" t="s">
        <v>2352</v>
      </c>
      <c r="G685" s="480" t="s">
        <v>1610</v>
      </c>
      <c r="H685" s="466"/>
      <c r="I685" s="437">
        <v>1</v>
      </c>
    </row>
    <row r="686" spans="1:9" ht="150.75" customHeight="1" x14ac:dyDescent="0.2">
      <c r="A686" s="455">
        <v>678</v>
      </c>
      <c r="B686" s="464" t="s">
        <v>10936</v>
      </c>
      <c r="C686" s="460" t="s">
        <v>10937</v>
      </c>
      <c r="D686" s="46">
        <v>33358</v>
      </c>
      <c r="E686" s="476" t="s">
        <v>10938</v>
      </c>
      <c r="F686" s="464" t="s">
        <v>2352</v>
      </c>
      <c r="G686" s="480" t="s">
        <v>1610</v>
      </c>
      <c r="H686" s="437"/>
      <c r="I686" s="437">
        <f>6-1</f>
        <v>5</v>
      </c>
    </row>
    <row r="687" spans="1:9" ht="150.75" customHeight="1" x14ac:dyDescent="0.2">
      <c r="A687" s="455">
        <v>679</v>
      </c>
      <c r="B687" s="455" t="s">
        <v>10939</v>
      </c>
      <c r="C687" s="460" t="s">
        <v>10940</v>
      </c>
      <c r="D687" s="46">
        <v>39812</v>
      </c>
      <c r="E687" s="463" t="s">
        <v>10941</v>
      </c>
      <c r="F687" s="464" t="s">
        <v>2352</v>
      </c>
      <c r="G687" s="480" t="s">
        <v>1610</v>
      </c>
      <c r="H687" s="466"/>
      <c r="I687" s="437">
        <v>1</v>
      </c>
    </row>
    <row r="688" spans="1:9" ht="150.75" customHeight="1" x14ac:dyDescent="0.2">
      <c r="A688" s="455">
        <v>680</v>
      </c>
      <c r="B688" s="455" t="s">
        <v>10942</v>
      </c>
      <c r="C688" s="460" t="s">
        <v>10943</v>
      </c>
      <c r="D688" s="46">
        <v>38594</v>
      </c>
      <c r="E688" s="463" t="s">
        <v>10944</v>
      </c>
      <c r="F688" s="464" t="s">
        <v>2352</v>
      </c>
      <c r="G688" s="480" t="s">
        <v>1610</v>
      </c>
      <c r="H688" s="466"/>
      <c r="I688" s="437">
        <v>3</v>
      </c>
    </row>
    <row r="689" spans="1:9" ht="150.75" customHeight="1" x14ac:dyDescent="0.2">
      <c r="A689" s="455">
        <v>681</v>
      </c>
      <c r="B689" s="455" t="s">
        <v>10945</v>
      </c>
      <c r="C689" s="460" t="s">
        <v>10946</v>
      </c>
      <c r="D689" s="46">
        <v>33511</v>
      </c>
      <c r="E689" s="463" t="s">
        <v>10947</v>
      </c>
      <c r="F689" s="464" t="s">
        <v>2352</v>
      </c>
      <c r="G689" s="480" t="s">
        <v>1610</v>
      </c>
      <c r="H689" s="466"/>
      <c r="I689" s="437">
        <v>2</v>
      </c>
    </row>
    <row r="690" spans="1:9" ht="150.75" customHeight="1" x14ac:dyDescent="0.2">
      <c r="A690" s="455">
        <v>682</v>
      </c>
      <c r="B690" s="455" t="s">
        <v>10948</v>
      </c>
      <c r="C690" s="460" t="s">
        <v>10222</v>
      </c>
      <c r="D690" s="46">
        <v>33511</v>
      </c>
      <c r="E690" s="463" t="s">
        <v>10949</v>
      </c>
      <c r="F690" s="464" t="s">
        <v>2352</v>
      </c>
      <c r="G690" s="480" t="s">
        <v>1610</v>
      </c>
      <c r="H690" s="466"/>
      <c r="I690" s="437">
        <v>3</v>
      </c>
    </row>
    <row r="691" spans="1:9" ht="150.75" customHeight="1" x14ac:dyDescent="0.2">
      <c r="A691" s="455">
        <v>683</v>
      </c>
      <c r="B691" s="455" t="s">
        <v>10950</v>
      </c>
      <c r="C691" s="460" t="s">
        <v>10951</v>
      </c>
      <c r="D691" s="46">
        <v>33358</v>
      </c>
      <c r="E691" s="463" t="s">
        <v>10952</v>
      </c>
      <c r="F691" s="464" t="s">
        <v>2352</v>
      </c>
      <c r="G691" s="480" t="s">
        <v>1610</v>
      </c>
      <c r="H691" s="466"/>
      <c r="I691" s="437">
        <v>1</v>
      </c>
    </row>
    <row r="692" spans="1:9" ht="150.75" customHeight="1" x14ac:dyDescent="0.2">
      <c r="A692" s="455">
        <v>684</v>
      </c>
      <c r="B692" s="455" t="s">
        <v>10953</v>
      </c>
      <c r="C692" s="460" t="s">
        <v>10954</v>
      </c>
      <c r="D692" s="46">
        <v>32903</v>
      </c>
      <c r="E692" s="463" t="s">
        <v>10955</v>
      </c>
      <c r="F692" s="464" t="s">
        <v>2352</v>
      </c>
      <c r="G692" s="480" t="s">
        <v>1610</v>
      </c>
      <c r="H692" s="466"/>
      <c r="I692" s="437">
        <v>1</v>
      </c>
    </row>
    <row r="693" spans="1:9" ht="150.75" customHeight="1" x14ac:dyDescent="0.2">
      <c r="A693" s="455">
        <v>685</v>
      </c>
      <c r="B693" s="455" t="s">
        <v>10956</v>
      </c>
      <c r="C693" s="460" t="s">
        <v>10815</v>
      </c>
      <c r="D693" s="46">
        <v>39052</v>
      </c>
      <c r="E693" s="463" t="s">
        <v>10957</v>
      </c>
      <c r="F693" s="464" t="s">
        <v>2352</v>
      </c>
      <c r="G693" s="480" t="s">
        <v>1610</v>
      </c>
      <c r="H693" s="466"/>
      <c r="I693" s="437">
        <v>2</v>
      </c>
    </row>
    <row r="694" spans="1:9" ht="150.75" customHeight="1" x14ac:dyDescent="0.2">
      <c r="A694" s="455">
        <v>686</v>
      </c>
      <c r="B694" s="455" t="s">
        <v>10958</v>
      </c>
      <c r="C694" s="460" t="s">
        <v>10270</v>
      </c>
      <c r="D694" s="46">
        <v>40422</v>
      </c>
      <c r="E694" s="463" t="s">
        <v>10959</v>
      </c>
      <c r="F694" s="464" t="s">
        <v>2352</v>
      </c>
      <c r="G694" s="480" t="s">
        <v>1610</v>
      </c>
      <c r="H694" s="466"/>
      <c r="I694" s="437">
        <v>1</v>
      </c>
    </row>
    <row r="695" spans="1:9" ht="150.75" customHeight="1" x14ac:dyDescent="0.2">
      <c r="A695" s="455">
        <v>687</v>
      </c>
      <c r="B695" s="455" t="s">
        <v>10960</v>
      </c>
      <c r="C695" s="460" t="s">
        <v>10961</v>
      </c>
      <c r="D695" s="46">
        <v>33358</v>
      </c>
      <c r="E695" s="463" t="s">
        <v>10962</v>
      </c>
      <c r="F695" s="464" t="s">
        <v>2352</v>
      </c>
      <c r="G695" s="480" t="s">
        <v>1610</v>
      </c>
      <c r="H695" s="466"/>
      <c r="I695" s="437">
        <v>2</v>
      </c>
    </row>
    <row r="696" spans="1:9" ht="150.75" customHeight="1" x14ac:dyDescent="0.2">
      <c r="A696" s="455">
        <v>688</v>
      </c>
      <c r="B696" s="455" t="s">
        <v>10963</v>
      </c>
      <c r="C696" s="460" t="s">
        <v>10964</v>
      </c>
      <c r="D696" s="46">
        <v>40057</v>
      </c>
      <c r="E696" s="463" t="s">
        <v>10965</v>
      </c>
      <c r="F696" s="464" t="s">
        <v>2352</v>
      </c>
      <c r="G696" s="480" t="s">
        <v>1610</v>
      </c>
      <c r="H696" s="466"/>
      <c r="I696" s="437">
        <v>1</v>
      </c>
    </row>
    <row r="697" spans="1:9" ht="150.75" customHeight="1" x14ac:dyDescent="0.2">
      <c r="A697" s="455">
        <v>689</v>
      </c>
      <c r="B697" s="455" t="s">
        <v>10966</v>
      </c>
      <c r="C697" s="460" t="s">
        <v>10967</v>
      </c>
      <c r="D697" s="46">
        <v>39106</v>
      </c>
      <c r="E697" s="463" t="s">
        <v>10968</v>
      </c>
      <c r="F697" s="464" t="s">
        <v>2352</v>
      </c>
      <c r="G697" s="480" t="s">
        <v>1610</v>
      </c>
      <c r="H697" s="466"/>
      <c r="I697" s="437">
        <v>1</v>
      </c>
    </row>
    <row r="698" spans="1:9" ht="150.75" customHeight="1" x14ac:dyDescent="0.2">
      <c r="A698" s="455">
        <v>690</v>
      </c>
      <c r="B698" s="455" t="s">
        <v>10969</v>
      </c>
      <c r="C698" s="460" t="s">
        <v>9456</v>
      </c>
      <c r="D698" s="46">
        <v>39813</v>
      </c>
      <c r="E698" s="463" t="s">
        <v>10970</v>
      </c>
      <c r="F698" s="464" t="s">
        <v>2352</v>
      </c>
      <c r="G698" s="480" t="s">
        <v>1610</v>
      </c>
      <c r="H698" s="466"/>
      <c r="I698" s="437">
        <v>1</v>
      </c>
    </row>
    <row r="699" spans="1:9" ht="150.75" customHeight="1" x14ac:dyDescent="0.2">
      <c r="A699" s="455">
        <v>691</v>
      </c>
      <c r="B699" s="455" t="s">
        <v>10971</v>
      </c>
      <c r="C699" s="460" t="s">
        <v>10972</v>
      </c>
      <c r="D699" s="46">
        <v>39812</v>
      </c>
      <c r="E699" s="463" t="s">
        <v>10973</v>
      </c>
      <c r="F699" s="464" t="s">
        <v>2352</v>
      </c>
      <c r="G699" s="480" t="s">
        <v>1610</v>
      </c>
      <c r="H699" s="466"/>
      <c r="I699" s="437">
        <v>1</v>
      </c>
    </row>
    <row r="700" spans="1:9" ht="150.75" customHeight="1" x14ac:dyDescent="0.2">
      <c r="A700" s="455">
        <v>692</v>
      </c>
      <c r="B700" s="455" t="s">
        <v>10974</v>
      </c>
      <c r="C700" s="460" t="s">
        <v>10815</v>
      </c>
      <c r="D700" s="46">
        <v>39442</v>
      </c>
      <c r="E700" s="463" t="s">
        <v>10975</v>
      </c>
      <c r="F700" s="464" t="s">
        <v>2352</v>
      </c>
      <c r="G700" s="480" t="s">
        <v>1610</v>
      </c>
      <c r="H700" s="466"/>
      <c r="I700" s="437">
        <v>2</v>
      </c>
    </row>
    <row r="701" spans="1:9" ht="150.75" customHeight="1" x14ac:dyDescent="0.2">
      <c r="A701" s="455">
        <v>693</v>
      </c>
      <c r="B701" s="455" t="s">
        <v>10976</v>
      </c>
      <c r="C701" s="460" t="s">
        <v>10977</v>
      </c>
      <c r="D701" s="46">
        <v>38837</v>
      </c>
      <c r="E701" s="463" t="s">
        <v>10978</v>
      </c>
      <c r="F701" s="464" t="s">
        <v>2352</v>
      </c>
      <c r="G701" s="480" t="s">
        <v>1610</v>
      </c>
      <c r="H701" s="466"/>
      <c r="I701" s="437">
        <v>25</v>
      </c>
    </row>
    <row r="702" spans="1:9" ht="150.75" customHeight="1" x14ac:dyDescent="0.2">
      <c r="A702" s="455">
        <v>694</v>
      </c>
      <c r="B702" s="455" t="s">
        <v>10979</v>
      </c>
      <c r="C702" s="460" t="s">
        <v>10980</v>
      </c>
      <c r="D702" s="46">
        <v>38837</v>
      </c>
      <c r="E702" s="463" t="s">
        <v>10981</v>
      </c>
      <c r="F702" s="464" t="s">
        <v>2352</v>
      </c>
      <c r="G702" s="480" t="s">
        <v>1610</v>
      </c>
      <c r="H702" s="466"/>
      <c r="I702" s="437">
        <v>6</v>
      </c>
    </row>
    <row r="703" spans="1:9" ht="150.75" customHeight="1" x14ac:dyDescent="0.2">
      <c r="A703" s="455">
        <v>695</v>
      </c>
      <c r="B703" s="455" t="s">
        <v>10982</v>
      </c>
      <c r="C703" s="460" t="s">
        <v>10671</v>
      </c>
      <c r="D703" s="46">
        <v>40031</v>
      </c>
      <c r="E703" s="463" t="s">
        <v>10983</v>
      </c>
      <c r="F703" s="464" t="s">
        <v>2352</v>
      </c>
      <c r="G703" s="480" t="s">
        <v>1610</v>
      </c>
      <c r="H703" s="466"/>
      <c r="I703" s="437">
        <v>1</v>
      </c>
    </row>
    <row r="704" spans="1:9" ht="150.75" customHeight="1" x14ac:dyDescent="0.2">
      <c r="A704" s="455">
        <v>696</v>
      </c>
      <c r="B704" s="455" t="s">
        <v>10984</v>
      </c>
      <c r="C704" s="460" t="s">
        <v>3920</v>
      </c>
      <c r="D704" s="46">
        <v>40148</v>
      </c>
      <c r="E704" s="463" t="s">
        <v>10985</v>
      </c>
      <c r="F704" s="464" t="s">
        <v>2352</v>
      </c>
      <c r="G704" s="480" t="s">
        <v>1610</v>
      </c>
      <c r="H704" s="466"/>
      <c r="I704" s="437">
        <v>1</v>
      </c>
    </row>
    <row r="705" spans="1:9" ht="150.75" customHeight="1" x14ac:dyDescent="0.2">
      <c r="A705" s="455">
        <v>697</v>
      </c>
      <c r="B705" s="455" t="s">
        <v>10986</v>
      </c>
      <c r="C705" s="460" t="s">
        <v>10987</v>
      </c>
      <c r="D705" s="46">
        <v>40094</v>
      </c>
      <c r="E705" s="463" t="s">
        <v>10988</v>
      </c>
      <c r="F705" s="464" t="s">
        <v>2352</v>
      </c>
      <c r="G705" s="480" t="s">
        <v>1610</v>
      </c>
      <c r="H705" s="466"/>
      <c r="I705" s="437">
        <v>3</v>
      </c>
    </row>
    <row r="706" spans="1:9" ht="150.75" customHeight="1" x14ac:dyDescent="0.2">
      <c r="A706" s="455">
        <v>698</v>
      </c>
      <c r="B706" s="455" t="s">
        <v>10989</v>
      </c>
      <c r="C706" s="460" t="s">
        <v>10990</v>
      </c>
      <c r="D706" s="46">
        <v>40094</v>
      </c>
      <c r="E706" s="463" t="s">
        <v>10991</v>
      </c>
      <c r="F706" s="464" t="s">
        <v>2352</v>
      </c>
      <c r="G706" s="480" t="s">
        <v>1610</v>
      </c>
      <c r="H706" s="466"/>
      <c r="I706" s="437">
        <v>1</v>
      </c>
    </row>
    <row r="707" spans="1:9" ht="150.75" customHeight="1" x14ac:dyDescent="0.2">
      <c r="A707" s="455">
        <v>699</v>
      </c>
      <c r="B707" s="455" t="s">
        <v>10992</v>
      </c>
      <c r="C707" s="460" t="s">
        <v>9442</v>
      </c>
      <c r="D707" s="46">
        <v>40094</v>
      </c>
      <c r="E707" s="463" t="s">
        <v>10993</v>
      </c>
      <c r="F707" s="464" t="s">
        <v>2352</v>
      </c>
      <c r="G707" s="480" t="s">
        <v>1610</v>
      </c>
      <c r="H707" s="466"/>
      <c r="I707" s="437">
        <v>1</v>
      </c>
    </row>
    <row r="708" spans="1:9" ht="150.75" customHeight="1" x14ac:dyDescent="0.2">
      <c r="A708" s="455">
        <v>700</v>
      </c>
      <c r="B708" s="455" t="s">
        <v>10994</v>
      </c>
      <c r="C708" s="460" t="s">
        <v>3906</v>
      </c>
      <c r="D708" s="46">
        <v>40094</v>
      </c>
      <c r="E708" s="463" t="s">
        <v>10995</v>
      </c>
      <c r="F708" s="464" t="s">
        <v>2352</v>
      </c>
      <c r="G708" s="480" t="s">
        <v>1610</v>
      </c>
      <c r="H708" s="466"/>
      <c r="I708" s="437">
        <v>2</v>
      </c>
    </row>
    <row r="709" spans="1:9" ht="150.75" customHeight="1" x14ac:dyDescent="0.2">
      <c r="A709" s="455">
        <v>701</v>
      </c>
      <c r="B709" s="455" t="s">
        <v>10994</v>
      </c>
      <c r="C709" s="460" t="s">
        <v>3906</v>
      </c>
      <c r="D709" s="46">
        <v>40094</v>
      </c>
      <c r="E709" s="463" t="s">
        <v>10996</v>
      </c>
      <c r="F709" s="464" t="s">
        <v>2346</v>
      </c>
      <c r="G709" s="480" t="s">
        <v>1610</v>
      </c>
      <c r="H709" s="466"/>
      <c r="I709" s="437">
        <v>1</v>
      </c>
    </row>
    <row r="710" spans="1:9" ht="150.75" customHeight="1" x14ac:dyDescent="0.2">
      <c r="A710" s="455">
        <v>702</v>
      </c>
      <c r="B710" s="455" t="s">
        <v>10997</v>
      </c>
      <c r="C710" s="460" t="s">
        <v>10998</v>
      </c>
      <c r="D710" s="46">
        <v>40422</v>
      </c>
      <c r="E710" s="463" t="s">
        <v>10999</v>
      </c>
      <c r="F710" s="464" t="s">
        <v>2352</v>
      </c>
      <c r="G710" s="480" t="s">
        <v>1610</v>
      </c>
      <c r="H710" s="466"/>
      <c r="I710" s="437">
        <v>2</v>
      </c>
    </row>
    <row r="711" spans="1:9" ht="150.75" customHeight="1" x14ac:dyDescent="0.2">
      <c r="A711" s="455">
        <v>703</v>
      </c>
      <c r="B711" s="455" t="s">
        <v>11000</v>
      </c>
      <c r="C711" s="460" t="s">
        <v>11001</v>
      </c>
      <c r="D711" s="46">
        <v>39812</v>
      </c>
      <c r="E711" s="463" t="s">
        <v>11002</v>
      </c>
      <c r="F711" s="464" t="s">
        <v>2352</v>
      </c>
      <c r="G711" s="480" t="s">
        <v>1610</v>
      </c>
      <c r="H711" s="466"/>
      <c r="I711" s="437">
        <v>1</v>
      </c>
    </row>
    <row r="712" spans="1:9" ht="150.75" customHeight="1" x14ac:dyDescent="0.2">
      <c r="A712" s="455">
        <v>704</v>
      </c>
      <c r="B712" s="455" t="s">
        <v>11003</v>
      </c>
      <c r="C712" s="460" t="s">
        <v>10700</v>
      </c>
      <c r="D712" s="46">
        <v>41163</v>
      </c>
      <c r="E712" s="463" t="s">
        <v>11004</v>
      </c>
      <c r="F712" s="464" t="s">
        <v>2352</v>
      </c>
      <c r="G712" s="480" t="s">
        <v>1610</v>
      </c>
      <c r="H712" s="466"/>
      <c r="I712" s="437">
        <v>3</v>
      </c>
    </row>
    <row r="713" spans="1:9" ht="103.5" customHeight="1" x14ac:dyDescent="0.2">
      <c r="A713" s="455">
        <v>705</v>
      </c>
      <c r="B713" s="455" t="s">
        <v>11005</v>
      </c>
      <c r="C713" s="460" t="s">
        <v>6610</v>
      </c>
      <c r="D713" s="46">
        <v>41165</v>
      </c>
      <c r="E713" s="463" t="s">
        <v>11006</v>
      </c>
      <c r="F713" s="464" t="s">
        <v>2352</v>
      </c>
      <c r="G713" s="480" t="s">
        <v>1610</v>
      </c>
      <c r="H713" s="466"/>
      <c r="I713" s="437">
        <v>1</v>
      </c>
    </row>
    <row r="714" spans="1:9" ht="150.75" customHeight="1" x14ac:dyDescent="0.2">
      <c r="A714" s="455">
        <v>706</v>
      </c>
      <c r="B714" s="455" t="s">
        <v>11007</v>
      </c>
      <c r="C714" s="460" t="s">
        <v>9891</v>
      </c>
      <c r="D714" s="436">
        <v>2015</v>
      </c>
      <c r="E714" s="463"/>
      <c r="F714" s="464" t="s">
        <v>2352</v>
      </c>
      <c r="G714" s="480" t="s">
        <v>1610</v>
      </c>
      <c r="H714" s="466"/>
      <c r="I714" s="437"/>
    </row>
    <row r="715" spans="1:9" ht="150.75" customHeight="1" x14ac:dyDescent="0.2">
      <c r="A715" s="455">
        <v>707</v>
      </c>
      <c r="B715" s="455" t="s">
        <v>11008</v>
      </c>
      <c r="C715" s="460" t="s">
        <v>10704</v>
      </c>
      <c r="D715" s="46">
        <v>41563</v>
      </c>
      <c r="E715" s="463" t="s">
        <v>11009</v>
      </c>
      <c r="F715" s="464" t="s">
        <v>2352</v>
      </c>
      <c r="G715" s="480" t="s">
        <v>1610</v>
      </c>
      <c r="H715" s="466"/>
      <c r="I715" s="437">
        <v>1</v>
      </c>
    </row>
    <row r="716" spans="1:9" ht="99" customHeight="1" x14ac:dyDescent="0.2">
      <c r="A716" s="455">
        <v>708</v>
      </c>
      <c r="B716" s="455" t="s">
        <v>11010</v>
      </c>
      <c r="C716" s="460" t="s">
        <v>11011</v>
      </c>
      <c r="D716" s="464">
        <v>2015</v>
      </c>
      <c r="E716" s="463" t="s">
        <v>11012</v>
      </c>
      <c r="F716" s="464" t="s">
        <v>7878</v>
      </c>
      <c r="G716" s="480" t="s">
        <v>1610</v>
      </c>
      <c r="H716" s="466"/>
      <c r="I716" s="471">
        <v>1</v>
      </c>
    </row>
    <row r="717" spans="1:9" ht="106.5" customHeight="1" x14ac:dyDescent="0.2">
      <c r="A717" s="455">
        <v>709</v>
      </c>
      <c r="B717" s="455" t="s">
        <v>11013</v>
      </c>
      <c r="C717" s="460" t="s">
        <v>9774</v>
      </c>
      <c r="D717" s="464">
        <v>2015</v>
      </c>
      <c r="E717" s="463" t="s">
        <v>11014</v>
      </c>
      <c r="F717" s="464" t="s">
        <v>7878</v>
      </c>
      <c r="G717" s="480" t="s">
        <v>1610</v>
      </c>
      <c r="H717" s="466"/>
      <c r="I717" s="471">
        <v>1</v>
      </c>
    </row>
    <row r="718" spans="1:9" ht="106.5" customHeight="1" x14ac:dyDescent="0.2">
      <c r="A718" s="455">
        <v>710</v>
      </c>
      <c r="B718" s="455" t="s">
        <v>11015</v>
      </c>
      <c r="C718" s="460" t="s">
        <v>11016</v>
      </c>
      <c r="D718" s="464">
        <v>2015</v>
      </c>
      <c r="E718" s="463" t="s">
        <v>11017</v>
      </c>
      <c r="F718" s="464" t="s">
        <v>7878</v>
      </c>
      <c r="G718" s="480" t="s">
        <v>1610</v>
      </c>
      <c r="H718" s="466"/>
      <c r="I718" s="471">
        <v>1</v>
      </c>
    </row>
    <row r="719" spans="1:9" ht="62.25" customHeight="1" x14ac:dyDescent="0.2">
      <c r="A719" s="455">
        <v>711</v>
      </c>
      <c r="B719" s="455" t="s">
        <v>11018</v>
      </c>
      <c r="C719" s="460" t="s">
        <v>10928</v>
      </c>
      <c r="D719" s="464"/>
      <c r="E719" s="463" t="s">
        <v>11019</v>
      </c>
      <c r="F719" s="482" t="s">
        <v>1361</v>
      </c>
      <c r="G719" s="480" t="s">
        <v>1610</v>
      </c>
      <c r="H719" s="466"/>
      <c r="I719" s="471">
        <v>1</v>
      </c>
    </row>
    <row r="720" spans="1:9" ht="62.25" customHeight="1" x14ac:dyDescent="0.2">
      <c r="A720" s="455">
        <v>712</v>
      </c>
      <c r="B720" s="455" t="s">
        <v>11020</v>
      </c>
      <c r="C720" s="460" t="s">
        <v>11021</v>
      </c>
      <c r="D720" s="464"/>
      <c r="E720" s="463" t="s">
        <v>11022</v>
      </c>
      <c r="F720" s="482" t="s">
        <v>1361</v>
      </c>
      <c r="G720" s="480" t="s">
        <v>1610</v>
      </c>
      <c r="H720" s="466"/>
      <c r="I720" s="471">
        <v>1</v>
      </c>
    </row>
    <row r="721" spans="1:9" ht="62.25" customHeight="1" x14ac:dyDescent="0.2">
      <c r="A721" s="455">
        <v>713</v>
      </c>
      <c r="B721" s="455" t="s">
        <v>11023</v>
      </c>
      <c r="C721" s="460" t="s">
        <v>9235</v>
      </c>
      <c r="D721" s="464"/>
      <c r="E721" s="463" t="s">
        <v>11024</v>
      </c>
      <c r="F721" s="482" t="s">
        <v>1361</v>
      </c>
      <c r="G721" s="480" t="s">
        <v>1610</v>
      </c>
      <c r="H721" s="466"/>
      <c r="I721" s="471">
        <v>1</v>
      </c>
    </row>
    <row r="722" spans="1:9" ht="62.25" customHeight="1" x14ac:dyDescent="0.2">
      <c r="A722" s="455">
        <v>714</v>
      </c>
      <c r="B722" s="455" t="s">
        <v>11025</v>
      </c>
      <c r="C722" s="460" t="s">
        <v>11026</v>
      </c>
      <c r="D722" s="464"/>
      <c r="E722" s="463" t="s">
        <v>11027</v>
      </c>
      <c r="F722" s="482" t="s">
        <v>1361</v>
      </c>
      <c r="G722" s="480" t="s">
        <v>1610</v>
      </c>
      <c r="H722" s="466"/>
      <c r="I722" s="471">
        <v>1</v>
      </c>
    </row>
    <row r="723" spans="1:9" ht="72" customHeight="1" x14ac:dyDescent="0.2">
      <c r="A723" s="455">
        <v>715</v>
      </c>
      <c r="B723" s="455" t="s">
        <v>11028</v>
      </c>
      <c r="C723" s="460" t="s">
        <v>11029</v>
      </c>
      <c r="D723" s="464"/>
      <c r="E723" s="463" t="s">
        <v>11030</v>
      </c>
      <c r="F723" s="482" t="s">
        <v>1361</v>
      </c>
      <c r="G723" s="480" t="s">
        <v>1610</v>
      </c>
      <c r="H723" s="466"/>
      <c r="I723" s="437">
        <v>1</v>
      </c>
    </row>
    <row r="724" spans="1:9" ht="72" customHeight="1" x14ac:dyDescent="0.2">
      <c r="A724" s="455">
        <v>716</v>
      </c>
      <c r="B724" s="455" t="s">
        <v>11031</v>
      </c>
      <c r="C724" s="460" t="s">
        <v>11032</v>
      </c>
      <c r="D724" s="464"/>
      <c r="E724" s="463" t="s">
        <v>11033</v>
      </c>
      <c r="F724" s="482" t="s">
        <v>1361</v>
      </c>
      <c r="G724" s="480" t="s">
        <v>1610</v>
      </c>
      <c r="H724" s="466"/>
      <c r="I724" s="437">
        <v>1</v>
      </c>
    </row>
    <row r="725" spans="1:9" ht="66" customHeight="1" x14ac:dyDescent="0.2">
      <c r="A725" s="455">
        <v>717</v>
      </c>
      <c r="B725" s="455" t="s">
        <v>11034</v>
      </c>
      <c r="C725" s="460" t="s">
        <v>11035</v>
      </c>
      <c r="D725" s="464"/>
      <c r="E725" s="463" t="s">
        <v>11036</v>
      </c>
      <c r="F725" s="482" t="s">
        <v>1361</v>
      </c>
      <c r="G725" s="480" t="s">
        <v>1610</v>
      </c>
      <c r="H725" s="466"/>
      <c r="I725" s="437">
        <v>1</v>
      </c>
    </row>
    <row r="726" spans="1:9" ht="66" customHeight="1" x14ac:dyDescent="0.2">
      <c r="A726" s="455">
        <v>718</v>
      </c>
      <c r="B726" s="455" t="s">
        <v>11037</v>
      </c>
      <c r="C726" s="460" t="s">
        <v>6352</v>
      </c>
      <c r="D726" s="464"/>
      <c r="E726" s="463" t="s">
        <v>11038</v>
      </c>
      <c r="F726" s="482" t="s">
        <v>1361</v>
      </c>
      <c r="G726" s="480" t="s">
        <v>1610</v>
      </c>
      <c r="H726" s="466"/>
      <c r="I726" s="437">
        <v>4</v>
      </c>
    </row>
    <row r="727" spans="1:9" ht="80.25" customHeight="1" x14ac:dyDescent="0.2">
      <c r="A727" s="455">
        <v>719</v>
      </c>
      <c r="B727" s="455" t="s">
        <v>11039</v>
      </c>
      <c r="C727" s="460" t="s">
        <v>11040</v>
      </c>
      <c r="D727" s="464"/>
      <c r="E727" s="463" t="s">
        <v>11041</v>
      </c>
      <c r="F727" s="482" t="s">
        <v>1361</v>
      </c>
      <c r="G727" s="480" t="s">
        <v>1610</v>
      </c>
      <c r="H727" s="466"/>
      <c r="I727" s="437">
        <v>2</v>
      </c>
    </row>
    <row r="728" spans="1:9" ht="80.25" customHeight="1" x14ac:dyDescent="0.2">
      <c r="A728" s="455">
        <v>720</v>
      </c>
      <c r="B728" s="455" t="s">
        <v>11042</v>
      </c>
      <c r="C728" s="460" t="s">
        <v>11043</v>
      </c>
      <c r="D728" s="464"/>
      <c r="E728" s="463" t="s">
        <v>11044</v>
      </c>
      <c r="F728" s="482" t="s">
        <v>1361</v>
      </c>
      <c r="G728" s="480" t="s">
        <v>1610</v>
      </c>
      <c r="H728" s="466"/>
      <c r="I728" s="437">
        <v>6</v>
      </c>
    </row>
    <row r="729" spans="1:9" ht="71.25" customHeight="1" x14ac:dyDescent="0.2">
      <c r="A729" s="455">
        <v>721</v>
      </c>
      <c r="B729" s="455" t="s">
        <v>11045</v>
      </c>
      <c r="C729" s="460" t="s">
        <v>11046</v>
      </c>
      <c r="D729" s="464"/>
      <c r="E729" s="463" t="s">
        <v>11047</v>
      </c>
      <c r="F729" s="482" t="s">
        <v>1361</v>
      </c>
      <c r="G729" s="480" t="s">
        <v>1610</v>
      </c>
      <c r="H729" s="466"/>
      <c r="I729" s="437">
        <v>1</v>
      </c>
    </row>
    <row r="730" spans="1:9" ht="71.25" customHeight="1" x14ac:dyDescent="0.2">
      <c r="A730" s="455">
        <v>722</v>
      </c>
      <c r="B730" s="455" t="s">
        <v>11048</v>
      </c>
      <c r="C730" s="460" t="s">
        <v>11049</v>
      </c>
      <c r="D730" s="464"/>
      <c r="E730" s="463" t="s">
        <v>11050</v>
      </c>
      <c r="F730" s="482" t="s">
        <v>1361</v>
      </c>
      <c r="G730" s="480" t="s">
        <v>1610</v>
      </c>
      <c r="H730" s="466"/>
      <c r="I730" s="437">
        <v>3</v>
      </c>
    </row>
    <row r="731" spans="1:9" ht="71.25" customHeight="1" x14ac:dyDescent="0.2">
      <c r="A731" s="455">
        <v>723</v>
      </c>
      <c r="B731" s="455" t="s">
        <v>11051</v>
      </c>
      <c r="C731" s="460" t="s">
        <v>11052</v>
      </c>
      <c r="D731" s="464"/>
      <c r="E731" s="463" t="s">
        <v>11053</v>
      </c>
      <c r="F731" s="482" t="s">
        <v>1361</v>
      </c>
      <c r="G731" s="480" t="s">
        <v>1610</v>
      </c>
      <c r="H731" s="437"/>
      <c r="I731" s="359">
        <v>1</v>
      </c>
    </row>
    <row r="732" spans="1:9" ht="62.25" customHeight="1" x14ac:dyDescent="0.2">
      <c r="A732" s="455">
        <v>724</v>
      </c>
      <c r="B732" s="430" t="s">
        <v>11054</v>
      </c>
      <c r="C732" s="478" t="s">
        <v>11055</v>
      </c>
      <c r="D732" s="480"/>
      <c r="E732" s="479" t="s">
        <v>11056</v>
      </c>
      <c r="F732" s="482" t="s">
        <v>1361</v>
      </c>
      <c r="G732" s="480" t="s">
        <v>1610</v>
      </c>
      <c r="H732" s="86"/>
      <c r="I732" s="434">
        <v>1</v>
      </c>
    </row>
    <row r="733" spans="1:9" ht="62.25" customHeight="1" x14ac:dyDescent="0.2">
      <c r="A733" s="455">
        <v>725</v>
      </c>
      <c r="B733" s="430" t="s">
        <v>11057</v>
      </c>
      <c r="C733" s="460" t="s">
        <v>11058</v>
      </c>
      <c r="D733" s="464"/>
      <c r="E733" s="463" t="s">
        <v>11059</v>
      </c>
      <c r="F733" s="482" t="s">
        <v>1361</v>
      </c>
      <c r="G733" s="480" t="s">
        <v>1610</v>
      </c>
      <c r="H733" s="466"/>
      <c r="I733" s="471">
        <v>2</v>
      </c>
    </row>
    <row r="734" spans="1:9" ht="77.25" customHeight="1" x14ac:dyDescent="0.2">
      <c r="A734" s="455">
        <v>726</v>
      </c>
      <c r="B734" s="430" t="s">
        <v>11060</v>
      </c>
      <c r="C734" s="460" t="s">
        <v>11061</v>
      </c>
      <c r="D734" s="464"/>
      <c r="E734" s="463" t="s">
        <v>11062</v>
      </c>
      <c r="F734" s="482" t="s">
        <v>1361</v>
      </c>
      <c r="G734" s="480" t="s">
        <v>1610</v>
      </c>
      <c r="H734" s="466"/>
      <c r="I734" s="471">
        <v>1</v>
      </c>
    </row>
    <row r="735" spans="1:9" ht="164.25" customHeight="1" x14ac:dyDescent="0.2">
      <c r="A735" s="455">
        <v>727</v>
      </c>
      <c r="B735" s="430" t="s">
        <v>11063</v>
      </c>
      <c r="C735" s="460" t="s">
        <v>11064</v>
      </c>
      <c r="D735" s="464"/>
      <c r="E735" s="463" t="s">
        <v>11065</v>
      </c>
      <c r="F735" s="482" t="s">
        <v>1361</v>
      </c>
      <c r="G735" s="480" t="s">
        <v>1610</v>
      </c>
      <c r="H735" s="466"/>
      <c r="I735" s="471">
        <v>1</v>
      </c>
    </row>
    <row r="736" spans="1:9" ht="150.75" customHeight="1" x14ac:dyDescent="0.2">
      <c r="A736" s="455">
        <v>728</v>
      </c>
      <c r="B736" s="430" t="s">
        <v>11066</v>
      </c>
      <c r="C736" s="460" t="s">
        <v>10270</v>
      </c>
      <c r="D736" s="464"/>
      <c r="E736" s="463" t="s">
        <v>11067</v>
      </c>
      <c r="F736" s="482" t="s">
        <v>1361</v>
      </c>
      <c r="G736" s="480" t="s">
        <v>1610</v>
      </c>
      <c r="H736" s="466"/>
      <c r="I736" s="471">
        <v>1</v>
      </c>
    </row>
    <row r="737" spans="1:9" ht="66" customHeight="1" x14ac:dyDescent="0.2">
      <c r="A737" s="455">
        <v>729</v>
      </c>
      <c r="B737" s="430" t="s">
        <v>11068</v>
      </c>
      <c r="C737" s="460" t="s">
        <v>9184</v>
      </c>
      <c r="D737" s="464"/>
      <c r="E737" s="463" t="s">
        <v>11069</v>
      </c>
      <c r="F737" s="482" t="s">
        <v>1361</v>
      </c>
      <c r="G737" s="480" t="s">
        <v>1610</v>
      </c>
      <c r="H737" s="466"/>
      <c r="I737" s="471">
        <v>1</v>
      </c>
    </row>
    <row r="738" spans="1:9" ht="57" customHeight="1" x14ac:dyDescent="0.2">
      <c r="A738" s="455">
        <v>730</v>
      </c>
      <c r="B738" s="430" t="s">
        <v>11070</v>
      </c>
      <c r="C738" s="460" t="s">
        <v>11071</v>
      </c>
      <c r="D738" s="464"/>
      <c r="E738" s="463" t="s">
        <v>9307</v>
      </c>
      <c r="F738" s="482" t="s">
        <v>1361</v>
      </c>
      <c r="G738" s="480" t="s">
        <v>1610</v>
      </c>
      <c r="H738" s="466"/>
      <c r="I738" s="471">
        <v>1</v>
      </c>
    </row>
    <row r="739" spans="1:9" ht="69.75" customHeight="1" x14ac:dyDescent="0.2">
      <c r="A739" s="455">
        <v>731</v>
      </c>
      <c r="B739" s="430" t="s">
        <v>11072</v>
      </c>
      <c r="C739" s="460" t="s">
        <v>11073</v>
      </c>
      <c r="D739" s="464"/>
      <c r="E739" s="463" t="s">
        <v>11074</v>
      </c>
      <c r="F739" s="482" t="s">
        <v>1361</v>
      </c>
      <c r="G739" s="480" t="s">
        <v>1610</v>
      </c>
      <c r="H739" s="466"/>
      <c r="I739" s="471">
        <v>2</v>
      </c>
    </row>
    <row r="740" spans="1:9" ht="63.75" customHeight="1" x14ac:dyDescent="0.2">
      <c r="A740" s="455">
        <v>732</v>
      </c>
      <c r="B740" s="430" t="s">
        <v>11075</v>
      </c>
      <c r="C740" s="460" t="s">
        <v>11076</v>
      </c>
      <c r="D740" s="464"/>
      <c r="E740" s="463" t="s">
        <v>11077</v>
      </c>
      <c r="F740" s="482" t="s">
        <v>1361</v>
      </c>
      <c r="G740" s="480" t="s">
        <v>1610</v>
      </c>
      <c r="H740" s="466"/>
      <c r="I740" s="471">
        <v>1</v>
      </c>
    </row>
    <row r="741" spans="1:9" ht="82.5" customHeight="1" x14ac:dyDescent="0.2">
      <c r="A741" s="455">
        <v>733</v>
      </c>
      <c r="B741" s="430" t="s">
        <v>11078</v>
      </c>
      <c r="C741" s="460" t="s">
        <v>11079</v>
      </c>
      <c r="D741" s="464"/>
      <c r="E741" s="463" t="s">
        <v>11080</v>
      </c>
      <c r="F741" s="482" t="s">
        <v>1361</v>
      </c>
      <c r="G741" s="480" t="s">
        <v>1610</v>
      </c>
      <c r="H741" s="466"/>
      <c r="I741" s="471">
        <v>1</v>
      </c>
    </row>
    <row r="742" spans="1:9" ht="72.75" customHeight="1" x14ac:dyDescent="0.2">
      <c r="A742" s="455">
        <v>734</v>
      </c>
      <c r="B742" s="430" t="s">
        <v>11081</v>
      </c>
      <c r="C742" s="460" t="s">
        <v>11082</v>
      </c>
      <c r="D742" s="464"/>
      <c r="E742" s="463" t="s">
        <v>11083</v>
      </c>
      <c r="F742" s="482" t="s">
        <v>1361</v>
      </c>
      <c r="G742" s="480" t="s">
        <v>1610</v>
      </c>
      <c r="H742" s="466"/>
      <c r="I742" s="471">
        <f>4-1</f>
        <v>3</v>
      </c>
    </row>
    <row r="743" spans="1:9" ht="72.75" customHeight="1" x14ac:dyDescent="0.2">
      <c r="A743" s="455">
        <v>735</v>
      </c>
      <c r="B743" s="430" t="s">
        <v>11084</v>
      </c>
      <c r="C743" s="460" t="s">
        <v>11085</v>
      </c>
      <c r="D743" s="464"/>
      <c r="E743" s="463" t="s">
        <v>11086</v>
      </c>
      <c r="F743" s="482" t="s">
        <v>1361</v>
      </c>
      <c r="G743" s="480" t="s">
        <v>1610</v>
      </c>
      <c r="H743" s="466"/>
      <c r="I743" s="471">
        <v>1</v>
      </c>
    </row>
    <row r="744" spans="1:9" ht="77.25" customHeight="1" x14ac:dyDescent="0.2">
      <c r="A744" s="455">
        <v>736</v>
      </c>
      <c r="B744" s="430" t="s">
        <v>11087</v>
      </c>
      <c r="C744" s="460" t="s">
        <v>11088</v>
      </c>
      <c r="D744" s="464"/>
      <c r="E744" s="463" t="s">
        <v>11089</v>
      </c>
      <c r="F744" s="482" t="s">
        <v>1361</v>
      </c>
      <c r="G744" s="480" t="s">
        <v>1610</v>
      </c>
      <c r="H744" s="466"/>
      <c r="I744" s="471">
        <v>1</v>
      </c>
    </row>
    <row r="745" spans="1:9" ht="63.75" customHeight="1" x14ac:dyDescent="0.2">
      <c r="A745" s="455">
        <v>737</v>
      </c>
      <c r="B745" s="430" t="s">
        <v>11090</v>
      </c>
      <c r="C745" s="460" t="s">
        <v>9822</v>
      </c>
      <c r="D745" s="464"/>
      <c r="E745" s="463" t="s">
        <v>11091</v>
      </c>
      <c r="F745" s="482" t="s">
        <v>1361</v>
      </c>
      <c r="G745" s="480" t="s">
        <v>1610</v>
      </c>
      <c r="H745" s="466"/>
      <c r="I745" s="471">
        <v>1</v>
      </c>
    </row>
    <row r="746" spans="1:9" ht="64.5" customHeight="1" x14ac:dyDescent="0.2">
      <c r="A746" s="455">
        <v>738</v>
      </c>
      <c r="B746" s="430" t="s">
        <v>11092</v>
      </c>
      <c r="C746" s="460" t="s">
        <v>11093</v>
      </c>
      <c r="D746" s="464"/>
      <c r="E746" s="463" t="s">
        <v>11094</v>
      </c>
      <c r="F746" s="482" t="s">
        <v>1361</v>
      </c>
      <c r="G746" s="480" t="s">
        <v>1610</v>
      </c>
      <c r="H746" s="466"/>
      <c r="I746" s="471">
        <v>2</v>
      </c>
    </row>
    <row r="747" spans="1:9" ht="78.75" customHeight="1" x14ac:dyDescent="0.2">
      <c r="A747" s="455">
        <v>739</v>
      </c>
      <c r="B747" s="430" t="s">
        <v>11095</v>
      </c>
      <c r="C747" s="460" t="s">
        <v>11096</v>
      </c>
      <c r="D747" s="464"/>
      <c r="E747" s="463" t="s">
        <v>11097</v>
      </c>
      <c r="F747" s="482" t="s">
        <v>1361</v>
      </c>
      <c r="G747" s="480" t="s">
        <v>1610</v>
      </c>
      <c r="H747" s="466"/>
      <c r="I747" s="471">
        <v>1</v>
      </c>
    </row>
    <row r="748" spans="1:9" ht="77.25" customHeight="1" x14ac:dyDescent="0.2">
      <c r="A748" s="455">
        <v>740</v>
      </c>
      <c r="B748" s="430" t="s">
        <v>11098</v>
      </c>
      <c r="C748" s="460" t="s">
        <v>11099</v>
      </c>
      <c r="D748" s="464"/>
      <c r="E748" s="463" t="s">
        <v>9660</v>
      </c>
      <c r="F748" s="482" t="s">
        <v>1361</v>
      </c>
      <c r="G748" s="480" t="s">
        <v>1610</v>
      </c>
      <c r="H748" s="466"/>
      <c r="I748" s="471">
        <v>1</v>
      </c>
    </row>
    <row r="749" spans="1:9" ht="75.75" customHeight="1" x14ac:dyDescent="0.2">
      <c r="A749" s="455">
        <v>741</v>
      </c>
      <c r="B749" s="430" t="s">
        <v>11100</v>
      </c>
      <c r="C749" s="460" t="s">
        <v>11101</v>
      </c>
      <c r="D749" s="464"/>
      <c r="E749" s="463" t="s">
        <v>11102</v>
      </c>
      <c r="F749" s="482" t="s">
        <v>1361</v>
      </c>
      <c r="G749" s="480" t="s">
        <v>1610</v>
      </c>
      <c r="H749" s="466"/>
      <c r="I749" s="471">
        <v>1</v>
      </c>
    </row>
    <row r="750" spans="1:9" ht="87.75" customHeight="1" x14ac:dyDescent="0.2">
      <c r="A750" s="455">
        <v>742</v>
      </c>
      <c r="B750" s="430" t="s">
        <v>11103</v>
      </c>
      <c r="C750" s="460" t="s">
        <v>11104</v>
      </c>
      <c r="D750" s="464"/>
      <c r="E750" s="463" t="s">
        <v>11105</v>
      </c>
      <c r="F750" s="482" t="s">
        <v>1361</v>
      </c>
      <c r="G750" s="480" t="s">
        <v>1610</v>
      </c>
      <c r="H750" s="466"/>
      <c r="I750" s="471">
        <v>1</v>
      </c>
    </row>
    <row r="751" spans="1:9" ht="87.75" customHeight="1" x14ac:dyDescent="0.2">
      <c r="A751" s="455">
        <v>743</v>
      </c>
      <c r="B751" s="430" t="s">
        <v>11106</v>
      </c>
      <c r="C751" s="460" t="s">
        <v>11107</v>
      </c>
      <c r="D751" s="464"/>
      <c r="E751" s="463" t="s">
        <v>11108</v>
      </c>
      <c r="F751" s="482" t="s">
        <v>1361</v>
      </c>
      <c r="G751" s="480" t="s">
        <v>1610</v>
      </c>
      <c r="H751" s="466"/>
      <c r="I751" s="471">
        <v>1</v>
      </c>
    </row>
    <row r="752" spans="1:9" ht="87.75" customHeight="1" x14ac:dyDescent="0.2">
      <c r="A752" s="455">
        <v>744</v>
      </c>
      <c r="B752" s="430" t="s">
        <v>11109</v>
      </c>
      <c r="C752" s="460" t="s">
        <v>11110</v>
      </c>
      <c r="D752" s="464"/>
      <c r="E752" s="463" t="s">
        <v>11111</v>
      </c>
      <c r="F752" s="482" t="s">
        <v>1361</v>
      </c>
      <c r="G752" s="480" t="s">
        <v>1610</v>
      </c>
      <c r="H752" s="466"/>
      <c r="I752" s="471">
        <v>1</v>
      </c>
    </row>
    <row r="753" spans="1:9" ht="85.5" customHeight="1" x14ac:dyDescent="0.2">
      <c r="A753" s="455">
        <v>745</v>
      </c>
      <c r="B753" s="430" t="s">
        <v>11112</v>
      </c>
      <c r="C753" s="460" t="s">
        <v>11113</v>
      </c>
      <c r="D753" s="464"/>
      <c r="E753" s="463" t="s">
        <v>11114</v>
      </c>
      <c r="F753" s="482" t="s">
        <v>1361</v>
      </c>
      <c r="G753" s="480" t="s">
        <v>1610</v>
      </c>
      <c r="H753" s="466"/>
      <c r="I753" s="47">
        <v>1</v>
      </c>
    </row>
    <row r="754" spans="1:9" ht="85.5" customHeight="1" x14ac:dyDescent="0.2">
      <c r="A754" s="455">
        <v>746</v>
      </c>
      <c r="B754" s="430" t="s">
        <v>11115</v>
      </c>
      <c r="C754" s="460" t="s">
        <v>11116</v>
      </c>
      <c r="D754" s="464"/>
      <c r="E754" s="463" t="s">
        <v>11117</v>
      </c>
      <c r="F754" s="482" t="s">
        <v>1361</v>
      </c>
      <c r="G754" s="480" t="s">
        <v>1610</v>
      </c>
      <c r="H754" s="466"/>
      <c r="I754" s="471">
        <v>1</v>
      </c>
    </row>
    <row r="755" spans="1:9" ht="85.5" customHeight="1" x14ac:dyDescent="0.2">
      <c r="A755" s="455">
        <v>747</v>
      </c>
      <c r="B755" s="430" t="s">
        <v>11118</v>
      </c>
      <c r="C755" s="460" t="s">
        <v>11119</v>
      </c>
      <c r="D755" s="464"/>
      <c r="E755" s="463" t="s">
        <v>11120</v>
      </c>
      <c r="F755" s="482" t="s">
        <v>1361</v>
      </c>
      <c r="G755" s="480" t="s">
        <v>1610</v>
      </c>
      <c r="H755" s="466"/>
      <c r="I755" s="471">
        <v>1</v>
      </c>
    </row>
    <row r="756" spans="1:9" ht="81.75" customHeight="1" x14ac:dyDescent="0.2">
      <c r="A756" s="455">
        <v>748</v>
      </c>
      <c r="B756" s="430" t="s">
        <v>11121</v>
      </c>
      <c r="C756" s="460" t="s">
        <v>11122</v>
      </c>
      <c r="D756" s="464"/>
      <c r="E756" s="463" t="s">
        <v>11123</v>
      </c>
      <c r="F756" s="482" t="s">
        <v>1361</v>
      </c>
      <c r="G756" s="480" t="s">
        <v>1610</v>
      </c>
      <c r="H756" s="466"/>
      <c r="I756" s="471">
        <v>1</v>
      </c>
    </row>
    <row r="757" spans="1:9" ht="81.75" customHeight="1" x14ac:dyDescent="0.2">
      <c r="A757" s="455">
        <v>749</v>
      </c>
      <c r="B757" s="430" t="s">
        <v>11124</v>
      </c>
      <c r="C757" s="460" t="s">
        <v>11125</v>
      </c>
      <c r="D757" s="464"/>
      <c r="E757" s="463" t="s">
        <v>11126</v>
      </c>
      <c r="F757" s="482" t="s">
        <v>1361</v>
      </c>
      <c r="G757" s="480" t="s">
        <v>1610</v>
      </c>
      <c r="H757" s="466"/>
      <c r="I757" s="471">
        <v>1</v>
      </c>
    </row>
    <row r="758" spans="1:9" ht="81.75" customHeight="1" x14ac:dyDescent="0.2">
      <c r="A758" s="455">
        <v>750</v>
      </c>
      <c r="B758" s="430" t="s">
        <v>11127</v>
      </c>
      <c r="C758" s="460" t="s">
        <v>11128</v>
      </c>
      <c r="D758" s="464"/>
      <c r="E758" s="463" t="s">
        <v>11129</v>
      </c>
      <c r="F758" s="482" t="s">
        <v>1361</v>
      </c>
      <c r="G758" s="480" t="s">
        <v>1610</v>
      </c>
      <c r="H758" s="466"/>
      <c r="I758" s="471">
        <v>1</v>
      </c>
    </row>
    <row r="759" spans="1:9" ht="143.25" customHeight="1" x14ac:dyDescent="0.2">
      <c r="A759" s="455">
        <v>751</v>
      </c>
      <c r="B759" s="430" t="s">
        <v>11130</v>
      </c>
      <c r="C759" s="460" t="s">
        <v>11131</v>
      </c>
      <c r="D759" s="464"/>
      <c r="E759" s="463" t="s">
        <v>11132</v>
      </c>
      <c r="F759" s="482" t="s">
        <v>1361</v>
      </c>
      <c r="G759" s="480" t="s">
        <v>1610</v>
      </c>
      <c r="H759" s="466"/>
      <c r="I759" s="471">
        <v>1</v>
      </c>
    </row>
    <row r="760" spans="1:9" ht="143.25" customHeight="1" x14ac:dyDescent="0.2">
      <c r="A760" s="455">
        <v>752</v>
      </c>
      <c r="B760" s="430" t="s">
        <v>11133</v>
      </c>
      <c r="C760" s="460" t="s">
        <v>11134</v>
      </c>
      <c r="D760" s="464"/>
      <c r="E760" s="463" t="s">
        <v>11135</v>
      </c>
      <c r="F760" s="482" t="s">
        <v>1361</v>
      </c>
      <c r="G760" s="480" t="s">
        <v>1610</v>
      </c>
      <c r="H760" s="466"/>
      <c r="I760" s="471">
        <v>1</v>
      </c>
    </row>
    <row r="761" spans="1:9" ht="143.25" customHeight="1" x14ac:dyDescent="0.2">
      <c r="A761" s="455">
        <v>753</v>
      </c>
      <c r="B761" s="430" t="s">
        <v>11136</v>
      </c>
      <c r="C761" s="460" t="s">
        <v>9891</v>
      </c>
      <c r="D761" s="464"/>
      <c r="E761" s="463" t="s">
        <v>11137</v>
      </c>
      <c r="F761" s="482" t="s">
        <v>1361</v>
      </c>
      <c r="G761" s="480" t="s">
        <v>1610</v>
      </c>
      <c r="H761" s="466"/>
      <c r="I761" s="471"/>
    </row>
    <row r="762" spans="1:9" ht="75" customHeight="1" x14ac:dyDescent="0.2">
      <c r="A762" s="455">
        <v>754</v>
      </c>
      <c r="B762" s="430" t="s">
        <v>11138</v>
      </c>
      <c r="C762" s="460" t="s">
        <v>11139</v>
      </c>
      <c r="D762" s="464"/>
      <c r="E762" s="463" t="s">
        <v>11140</v>
      </c>
      <c r="F762" s="482" t="s">
        <v>1361</v>
      </c>
      <c r="G762" s="480" t="s">
        <v>1610</v>
      </c>
      <c r="H762" s="466"/>
      <c r="I762" s="471">
        <v>1</v>
      </c>
    </row>
    <row r="763" spans="1:9" ht="97.5" customHeight="1" x14ac:dyDescent="0.2">
      <c r="A763" s="455">
        <v>755</v>
      </c>
      <c r="B763" s="430" t="s">
        <v>11141</v>
      </c>
      <c r="C763" s="460" t="s">
        <v>11142</v>
      </c>
      <c r="D763" s="464"/>
      <c r="E763" s="463" t="s">
        <v>11143</v>
      </c>
      <c r="F763" s="482" t="s">
        <v>1361</v>
      </c>
      <c r="G763" s="480" t="s">
        <v>1610</v>
      </c>
      <c r="H763" s="466"/>
      <c r="I763" s="471">
        <v>1</v>
      </c>
    </row>
    <row r="764" spans="1:9" ht="97.5" customHeight="1" x14ac:dyDescent="0.2">
      <c r="A764" s="455">
        <v>756</v>
      </c>
      <c r="B764" s="430" t="s">
        <v>11144</v>
      </c>
      <c r="C764" s="460" t="s">
        <v>11145</v>
      </c>
      <c r="D764" s="464"/>
      <c r="E764" s="428" t="s">
        <v>11146</v>
      </c>
      <c r="F764" s="482" t="s">
        <v>1361</v>
      </c>
      <c r="G764" s="480" t="s">
        <v>1610</v>
      </c>
      <c r="H764" s="466"/>
      <c r="I764" s="471">
        <v>1</v>
      </c>
    </row>
    <row r="765" spans="1:9" ht="78.75" customHeight="1" x14ac:dyDescent="0.2">
      <c r="A765" s="455">
        <v>757</v>
      </c>
      <c r="B765" s="430" t="s">
        <v>11147</v>
      </c>
      <c r="C765" s="460" t="s">
        <v>11148</v>
      </c>
      <c r="D765" s="464"/>
      <c r="E765" s="463" t="s">
        <v>11149</v>
      </c>
      <c r="F765" s="482" t="s">
        <v>1361</v>
      </c>
      <c r="G765" s="480" t="s">
        <v>1610</v>
      </c>
      <c r="H765" s="466"/>
      <c r="I765" s="471">
        <v>1</v>
      </c>
    </row>
    <row r="766" spans="1:9" ht="78.75" customHeight="1" x14ac:dyDescent="0.2">
      <c r="A766" s="455">
        <v>758</v>
      </c>
      <c r="B766" s="430" t="s">
        <v>11150</v>
      </c>
      <c r="C766" s="460" t="s">
        <v>11151</v>
      </c>
      <c r="D766" s="464"/>
      <c r="E766" s="463" t="s">
        <v>11152</v>
      </c>
      <c r="F766" s="482" t="s">
        <v>1361</v>
      </c>
      <c r="G766" s="480" t="s">
        <v>1610</v>
      </c>
      <c r="H766" s="466"/>
      <c r="I766" s="471">
        <v>1</v>
      </c>
    </row>
    <row r="767" spans="1:9" ht="78.75" customHeight="1" x14ac:dyDescent="0.2">
      <c r="A767" s="455">
        <v>759</v>
      </c>
      <c r="B767" s="430" t="s">
        <v>11153</v>
      </c>
      <c r="C767" s="460" t="s">
        <v>11154</v>
      </c>
      <c r="D767" s="464"/>
      <c r="E767" s="463" t="s">
        <v>11155</v>
      </c>
      <c r="F767" s="482" t="s">
        <v>1361</v>
      </c>
      <c r="G767" s="480" t="s">
        <v>1610</v>
      </c>
      <c r="H767" s="466"/>
      <c r="I767" s="471">
        <v>1</v>
      </c>
    </row>
    <row r="768" spans="1:9" ht="83.25" customHeight="1" x14ac:dyDescent="0.2">
      <c r="A768" s="455">
        <v>760</v>
      </c>
      <c r="B768" s="430" t="s">
        <v>11156</v>
      </c>
      <c r="C768" s="460" t="s">
        <v>11157</v>
      </c>
      <c r="D768" s="464"/>
      <c r="E768" s="463" t="s">
        <v>11158</v>
      </c>
      <c r="F768" s="482" t="s">
        <v>1361</v>
      </c>
      <c r="G768" s="480" t="s">
        <v>1610</v>
      </c>
      <c r="H768" s="466"/>
      <c r="I768" s="471">
        <v>1</v>
      </c>
    </row>
    <row r="769" spans="1:9" ht="83.25" customHeight="1" x14ac:dyDescent="0.2">
      <c r="A769" s="455">
        <v>761</v>
      </c>
      <c r="B769" s="430" t="s">
        <v>11159</v>
      </c>
      <c r="C769" s="460" t="s">
        <v>11160</v>
      </c>
      <c r="D769" s="464"/>
      <c r="E769" s="463" t="s">
        <v>11161</v>
      </c>
      <c r="F769" s="482" t="s">
        <v>1361</v>
      </c>
      <c r="G769" s="480" t="s">
        <v>1610</v>
      </c>
      <c r="H769" s="466"/>
      <c r="I769" s="471">
        <v>1</v>
      </c>
    </row>
    <row r="770" spans="1:9" ht="83.25" customHeight="1" x14ac:dyDescent="0.2">
      <c r="A770" s="455">
        <v>762</v>
      </c>
      <c r="B770" s="430" t="s">
        <v>11162</v>
      </c>
      <c r="C770" s="460" t="s">
        <v>11163</v>
      </c>
      <c r="D770" s="464"/>
      <c r="E770" s="463" t="s">
        <v>11164</v>
      </c>
      <c r="F770" s="482" t="s">
        <v>1361</v>
      </c>
      <c r="G770" s="480" t="s">
        <v>1610</v>
      </c>
      <c r="H770" s="466"/>
      <c r="I770" s="471">
        <v>1</v>
      </c>
    </row>
    <row r="771" spans="1:9" ht="63.75" customHeight="1" x14ac:dyDescent="0.2">
      <c r="A771" s="455">
        <v>763</v>
      </c>
      <c r="B771" s="430" t="s">
        <v>11165</v>
      </c>
      <c r="C771" s="460" t="s">
        <v>11166</v>
      </c>
      <c r="D771" s="464"/>
      <c r="E771" s="463" t="s">
        <v>11167</v>
      </c>
      <c r="F771" s="482" t="s">
        <v>1361</v>
      </c>
      <c r="G771" s="480" t="s">
        <v>1610</v>
      </c>
      <c r="H771" s="466"/>
      <c r="I771" s="471">
        <v>1</v>
      </c>
    </row>
    <row r="772" spans="1:9" ht="63.75" customHeight="1" x14ac:dyDescent="0.2">
      <c r="A772" s="455">
        <v>764</v>
      </c>
      <c r="B772" s="430" t="s">
        <v>11168</v>
      </c>
      <c r="C772" s="460" t="s">
        <v>11169</v>
      </c>
      <c r="D772" s="464"/>
      <c r="E772" s="463" t="s">
        <v>11170</v>
      </c>
      <c r="F772" s="482" t="s">
        <v>1361</v>
      </c>
      <c r="G772" s="480" t="s">
        <v>1610</v>
      </c>
      <c r="H772" s="466"/>
      <c r="I772" s="471">
        <v>1</v>
      </c>
    </row>
    <row r="773" spans="1:9" ht="63.75" customHeight="1" x14ac:dyDescent="0.2">
      <c r="A773" s="455">
        <v>765</v>
      </c>
      <c r="B773" s="430" t="s">
        <v>11171</v>
      </c>
      <c r="C773" s="460" t="s">
        <v>11172</v>
      </c>
      <c r="D773" s="464"/>
      <c r="E773" s="463" t="s">
        <v>11173</v>
      </c>
      <c r="F773" s="482" t="s">
        <v>1361</v>
      </c>
      <c r="G773" s="480" t="s">
        <v>1610</v>
      </c>
      <c r="H773" s="466"/>
      <c r="I773" s="471">
        <v>1</v>
      </c>
    </row>
    <row r="774" spans="1:9" ht="91.5" customHeight="1" x14ac:dyDescent="0.2">
      <c r="A774" s="455">
        <v>766</v>
      </c>
      <c r="B774" s="430" t="s">
        <v>11174</v>
      </c>
      <c r="C774" s="460" t="s">
        <v>11175</v>
      </c>
      <c r="D774" s="464"/>
      <c r="E774" s="463" t="s">
        <v>11176</v>
      </c>
      <c r="F774" s="482" t="s">
        <v>1361</v>
      </c>
      <c r="G774" s="480" t="s">
        <v>1610</v>
      </c>
      <c r="H774" s="466"/>
      <c r="I774" s="471">
        <v>1</v>
      </c>
    </row>
    <row r="775" spans="1:9" ht="91.5" customHeight="1" x14ac:dyDescent="0.2">
      <c r="A775" s="455">
        <v>767</v>
      </c>
      <c r="B775" s="430" t="s">
        <v>11177</v>
      </c>
      <c r="C775" s="460" t="s">
        <v>10170</v>
      </c>
      <c r="D775" s="464"/>
      <c r="E775" s="463" t="s">
        <v>11178</v>
      </c>
      <c r="F775" s="482" t="s">
        <v>1361</v>
      </c>
      <c r="G775" s="480" t="s">
        <v>1610</v>
      </c>
      <c r="H775" s="466"/>
      <c r="I775" s="471">
        <v>1</v>
      </c>
    </row>
    <row r="776" spans="1:9" ht="91.5" customHeight="1" x14ac:dyDescent="0.2">
      <c r="A776" s="455">
        <v>768</v>
      </c>
      <c r="B776" s="430" t="s">
        <v>11179</v>
      </c>
      <c r="C776" s="460" t="s">
        <v>11180</v>
      </c>
      <c r="D776" s="464"/>
      <c r="E776" s="463" t="s">
        <v>11181</v>
      </c>
      <c r="F776" s="482" t="s">
        <v>1361</v>
      </c>
      <c r="G776" s="480" t="s">
        <v>1610</v>
      </c>
      <c r="H776" s="466"/>
      <c r="I776" s="471">
        <v>1</v>
      </c>
    </row>
    <row r="777" spans="1:9" ht="71.25" customHeight="1" x14ac:dyDescent="0.2">
      <c r="A777" s="455">
        <v>769</v>
      </c>
      <c r="B777" s="430" t="s">
        <v>11182</v>
      </c>
      <c r="C777" s="460" t="s">
        <v>11183</v>
      </c>
      <c r="D777" s="464"/>
      <c r="E777" s="463" t="s">
        <v>11184</v>
      </c>
      <c r="F777" s="482" t="s">
        <v>1361</v>
      </c>
      <c r="G777" s="480" t="s">
        <v>1610</v>
      </c>
      <c r="H777" s="466"/>
      <c r="I777" s="471">
        <v>1</v>
      </c>
    </row>
    <row r="778" spans="1:9" ht="71.25" customHeight="1" x14ac:dyDescent="0.2">
      <c r="A778" s="455">
        <v>770</v>
      </c>
      <c r="B778" s="430" t="s">
        <v>11185</v>
      </c>
      <c r="C778" s="460" t="s">
        <v>11186</v>
      </c>
      <c r="D778" s="464"/>
      <c r="E778" s="463" t="s">
        <v>4279</v>
      </c>
      <c r="F778" s="482" t="s">
        <v>1361</v>
      </c>
      <c r="G778" s="480" t="s">
        <v>1610</v>
      </c>
      <c r="H778" s="466"/>
      <c r="I778" s="471">
        <v>1</v>
      </c>
    </row>
    <row r="779" spans="1:9" ht="71.25" customHeight="1" x14ac:dyDescent="0.2">
      <c r="A779" s="455">
        <v>771</v>
      </c>
      <c r="B779" s="430" t="s">
        <v>11187</v>
      </c>
      <c r="C779" s="460" t="s">
        <v>11188</v>
      </c>
      <c r="D779" s="464"/>
      <c r="E779" s="463" t="s">
        <v>11189</v>
      </c>
      <c r="F779" s="482" t="s">
        <v>1361</v>
      </c>
      <c r="G779" s="480" t="s">
        <v>1610</v>
      </c>
      <c r="H779" s="466"/>
      <c r="I779" s="471">
        <v>2</v>
      </c>
    </row>
    <row r="780" spans="1:9" ht="68.25" customHeight="1" x14ac:dyDescent="0.2">
      <c r="A780" s="455">
        <v>772</v>
      </c>
      <c r="B780" s="430" t="s">
        <v>11190</v>
      </c>
      <c r="C780" s="460" t="s">
        <v>11191</v>
      </c>
      <c r="D780" s="464"/>
      <c r="E780" s="463" t="s">
        <v>11192</v>
      </c>
      <c r="F780" s="482" t="s">
        <v>1361</v>
      </c>
      <c r="G780" s="480" t="s">
        <v>1610</v>
      </c>
      <c r="H780" s="466"/>
      <c r="I780" s="471">
        <v>1</v>
      </c>
    </row>
    <row r="781" spans="1:9" ht="68.25" customHeight="1" x14ac:dyDescent="0.2">
      <c r="A781" s="455">
        <v>773</v>
      </c>
      <c r="B781" s="430" t="s">
        <v>11193</v>
      </c>
      <c r="C781" s="460" t="s">
        <v>11194</v>
      </c>
      <c r="D781" s="464"/>
      <c r="E781" s="463" t="s">
        <v>11195</v>
      </c>
      <c r="F781" s="482" t="s">
        <v>1361</v>
      </c>
      <c r="G781" s="480" t="s">
        <v>1610</v>
      </c>
      <c r="H781" s="466"/>
      <c r="I781" s="471">
        <v>1</v>
      </c>
    </row>
    <row r="782" spans="1:9" ht="68.25" customHeight="1" x14ac:dyDescent="0.2">
      <c r="A782" s="455">
        <v>774</v>
      </c>
      <c r="B782" s="430" t="s">
        <v>11196</v>
      </c>
      <c r="C782" s="460" t="s">
        <v>11197</v>
      </c>
      <c r="D782" s="464"/>
      <c r="E782" s="463" t="s">
        <v>11198</v>
      </c>
      <c r="F782" s="482" t="s">
        <v>1361</v>
      </c>
      <c r="G782" s="480" t="s">
        <v>1610</v>
      </c>
      <c r="H782" s="466"/>
      <c r="I782" s="471">
        <v>1</v>
      </c>
    </row>
    <row r="783" spans="1:9" ht="67.5" customHeight="1" x14ac:dyDescent="0.2">
      <c r="A783" s="455">
        <v>775</v>
      </c>
      <c r="B783" s="430" t="s">
        <v>11199</v>
      </c>
      <c r="C783" s="478" t="s">
        <v>11200</v>
      </c>
      <c r="D783" s="464"/>
      <c r="E783" s="479" t="s">
        <v>11201</v>
      </c>
      <c r="F783" s="482" t="s">
        <v>1361</v>
      </c>
      <c r="G783" s="480" t="s">
        <v>1610</v>
      </c>
      <c r="H783" s="466"/>
      <c r="I783" s="543">
        <v>1</v>
      </c>
    </row>
    <row r="784" spans="1:9" ht="102.75" customHeight="1" x14ac:dyDescent="0.2">
      <c r="A784" s="455">
        <v>776</v>
      </c>
      <c r="B784" s="430" t="s">
        <v>11202</v>
      </c>
      <c r="C784" s="478" t="s">
        <v>11203</v>
      </c>
      <c r="D784" s="464"/>
      <c r="E784" s="479" t="s">
        <v>11204</v>
      </c>
      <c r="F784" s="482" t="s">
        <v>1361</v>
      </c>
      <c r="G784" s="480" t="s">
        <v>1610</v>
      </c>
      <c r="H784" s="466"/>
      <c r="I784" s="543">
        <v>1</v>
      </c>
    </row>
    <row r="785" spans="1:9" ht="102.75" customHeight="1" x14ac:dyDescent="0.2">
      <c r="A785" s="455">
        <v>777</v>
      </c>
      <c r="B785" s="430" t="s">
        <v>11205</v>
      </c>
      <c r="C785" s="460" t="s">
        <v>11206</v>
      </c>
      <c r="D785" s="464"/>
      <c r="E785" s="463" t="s">
        <v>11207</v>
      </c>
      <c r="F785" s="464" t="s">
        <v>1450</v>
      </c>
      <c r="G785" s="480" t="s">
        <v>1610</v>
      </c>
      <c r="H785" s="466"/>
      <c r="I785" s="471">
        <v>1</v>
      </c>
    </row>
    <row r="786" spans="1:9" ht="99.75" customHeight="1" x14ac:dyDescent="0.2">
      <c r="A786" s="455">
        <v>778</v>
      </c>
      <c r="B786" s="430" t="s">
        <v>11208</v>
      </c>
      <c r="C786" s="460" t="s">
        <v>10455</v>
      </c>
      <c r="D786" s="464"/>
      <c r="E786" s="463" t="s">
        <v>11209</v>
      </c>
      <c r="F786" s="464" t="s">
        <v>1450</v>
      </c>
      <c r="G786" s="480" t="s">
        <v>1610</v>
      </c>
      <c r="H786" s="466"/>
      <c r="I786" s="471">
        <v>2</v>
      </c>
    </row>
    <row r="787" spans="1:9" ht="100.5" customHeight="1" x14ac:dyDescent="0.2">
      <c r="A787" s="455">
        <v>779</v>
      </c>
      <c r="B787" s="430" t="s">
        <v>11210</v>
      </c>
      <c r="C787" s="460" t="s">
        <v>11211</v>
      </c>
      <c r="D787" s="464"/>
      <c r="E787" s="463" t="s">
        <v>11212</v>
      </c>
      <c r="F787" s="464" t="s">
        <v>1450</v>
      </c>
      <c r="G787" s="480" t="s">
        <v>1610</v>
      </c>
      <c r="H787" s="466"/>
      <c r="I787" s="471">
        <v>1</v>
      </c>
    </row>
    <row r="788" spans="1:9" ht="98.25" customHeight="1" x14ac:dyDescent="0.2">
      <c r="A788" s="455">
        <v>780</v>
      </c>
      <c r="B788" s="430" t="s">
        <v>11213</v>
      </c>
      <c r="C788" s="460" t="s">
        <v>11214</v>
      </c>
      <c r="D788" s="464"/>
      <c r="E788" s="463" t="s">
        <v>11215</v>
      </c>
      <c r="F788" s="464" t="s">
        <v>1450</v>
      </c>
      <c r="G788" s="480" t="s">
        <v>1610</v>
      </c>
      <c r="H788" s="466"/>
      <c r="I788" s="471">
        <v>1</v>
      </c>
    </row>
    <row r="789" spans="1:9" ht="90" customHeight="1" x14ac:dyDescent="0.2">
      <c r="A789" s="455">
        <v>781</v>
      </c>
      <c r="B789" s="430" t="s">
        <v>11216</v>
      </c>
      <c r="C789" s="460" t="s">
        <v>11217</v>
      </c>
      <c r="D789" s="464"/>
      <c r="E789" s="463" t="s">
        <v>11218</v>
      </c>
      <c r="F789" s="464" t="s">
        <v>1450</v>
      </c>
      <c r="G789" s="480" t="s">
        <v>1610</v>
      </c>
      <c r="H789" s="466"/>
      <c r="I789" s="471">
        <v>1</v>
      </c>
    </row>
    <row r="790" spans="1:9" ht="90" customHeight="1" x14ac:dyDescent="0.2">
      <c r="A790" s="455">
        <v>782</v>
      </c>
      <c r="B790" s="430" t="s">
        <v>11219</v>
      </c>
      <c r="C790" s="460" t="s">
        <v>11220</v>
      </c>
      <c r="D790" s="464"/>
      <c r="E790" s="463" t="s">
        <v>11221</v>
      </c>
      <c r="F790" s="464" t="s">
        <v>1450</v>
      </c>
      <c r="G790" s="480" t="s">
        <v>1610</v>
      </c>
      <c r="H790" s="466"/>
      <c r="I790" s="471">
        <v>1</v>
      </c>
    </row>
    <row r="791" spans="1:9" ht="90" customHeight="1" x14ac:dyDescent="0.2">
      <c r="A791" s="455">
        <v>783</v>
      </c>
      <c r="B791" s="430" t="s">
        <v>11222</v>
      </c>
      <c r="C791" s="460" t="s">
        <v>11223</v>
      </c>
      <c r="D791" s="464"/>
      <c r="E791" s="463" t="s">
        <v>11224</v>
      </c>
      <c r="F791" s="464" t="s">
        <v>1450</v>
      </c>
      <c r="G791" s="480" t="s">
        <v>1610</v>
      </c>
      <c r="H791" s="466"/>
      <c r="I791" s="471">
        <v>1</v>
      </c>
    </row>
    <row r="792" spans="1:9" ht="105" customHeight="1" x14ac:dyDescent="0.2">
      <c r="A792" s="455">
        <v>784</v>
      </c>
      <c r="B792" s="430" t="s">
        <v>11225</v>
      </c>
      <c r="C792" s="478" t="s">
        <v>10270</v>
      </c>
      <c r="D792" s="480"/>
      <c r="E792" s="479" t="s">
        <v>11226</v>
      </c>
      <c r="F792" s="464" t="s">
        <v>1450</v>
      </c>
      <c r="G792" s="480" t="s">
        <v>1610</v>
      </c>
      <c r="H792" s="86"/>
      <c r="I792" s="543">
        <v>1</v>
      </c>
    </row>
    <row r="793" spans="1:9" ht="92.25" customHeight="1" x14ac:dyDescent="0.2">
      <c r="A793" s="455">
        <v>785</v>
      </c>
      <c r="B793" s="430" t="s">
        <v>11227</v>
      </c>
      <c r="C793" s="460" t="s">
        <v>11228</v>
      </c>
      <c r="D793" s="464"/>
      <c r="E793" s="463" t="s">
        <v>11229</v>
      </c>
      <c r="F793" s="464" t="s">
        <v>659</v>
      </c>
      <c r="G793" s="464" t="s">
        <v>1610</v>
      </c>
      <c r="H793" s="466"/>
      <c r="I793" s="471">
        <v>10</v>
      </c>
    </row>
    <row r="794" spans="1:9" ht="92.25" customHeight="1" x14ac:dyDescent="0.2">
      <c r="A794" s="455">
        <v>786</v>
      </c>
      <c r="B794" s="430" t="s">
        <v>11230</v>
      </c>
      <c r="C794" s="460" t="s">
        <v>11231</v>
      </c>
      <c r="D794" s="464"/>
      <c r="E794" s="463" t="s">
        <v>11232</v>
      </c>
      <c r="F794" s="464" t="s">
        <v>659</v>
      </c>
      <c r="G794" s="464" t="s">
        <v>1610</v>
      </c>
      <c r="H794" s="466"/>
      <c r="I794" s="471">
        <v>2</v>
      </c>
    </row>
    <row r="795" spans="1:9" ht="84.75" customHeight="1" x14ac:dyDescent="0.2">
      <c r="A795" s="455">
        <v>787</v>
      </c>
      <c r="B795" s="430" t="s">
        <v>11233</v>
      </c>
      <c r="C795" s="460" t="s">
        <v>10458</v>
      </c>
      <c r="D795" s="464"/>
      <c r="E795" s="463" t="s">
        <v>11234</v>
      </c>
      <c r="F795" s="464" t="s">
        <v>659</v>
      </c>
      <c r="G795" s="464" t="s">
        <v>1610</v>
      </c>
      <c r="H795" s="466"/>
      <c r="I795" s="471">
        <v>1</v>
      </c>
    </row>
    <row r="796" spans="1:9" ht="82.5" customHeight="1" x14ac:dyDescent="0.2">
      <c r="A796" s="455">
        <v>788</v>
      </c>
      <c r="B796" s="430" t="s">
        <v>11235</v>
      </c>
      <c r="C796" s="478" t="s">
        <v>10270</v>
      </c>
      <c r="D796" s="464"/>
      <c r="E796" s="479" t="s">
        <v>11236</v>
      </c>
      <c r="F796" s="464" t="s">
        <v>659</v>
      </c>
      <c r="G796" s="464" t="s">
        <v>1610</v>
      </c>
      <c r="H796" s="466"/>
      <c r="I796" s="543">
        <v>1</v>
      </c>
    </row>
    <row r="797" spans="1:9" ht="84" customHeight="1" x14ac:dyDescent="0.2">
      <c r="A797" s="455">
        <v>789</v>
      </c>
      <c r="B797" s="430" t="s">
        <v>11237</v>
      </c>
      <c r="C797" s="460" t="s">
        <v>11238</v>
      </c>
      <c r="D797" s="464"/>
      <c r="E797" s="463" t="s">
        <v>11239</v>
      </c>
      <c r="F797" s="464" t="s">
        <v>659</v>
      </c>
      <c r="G797" s="464" t="s">
        <v>1610</v>
      </c>
      <c r="H797" s="466"/>
      <c r="I797" s="471">
        <v>1</v>
      </c>
    </row>
    <row r="798" spans="1:9" ht="74.25" customHeight="1" x14ac:dyDescent="0.2">
      <c r="A798" s="455">
        <v>790</v>
      </c>
      <c r="B798" s="430" t="s">
        <v>11240</v>
      </c>
      <c r="C798" s="478" t="s">
        <v>11241</v>
      </c>
      <c r="D798" s="464"/>
      <c r="E798" s="479" t="s">
        <v>11242</v>
      </c>
      <c r="F798" s="464" t="s">
        <v>659</v>
      </c>
      <c r="G798" s="464" t="s">
        <v>1610</v>
      </c>
      <c r="H798" s="466"/>
      <c r="I798" s="543">
        <v>1</v>
      </c>
    </row>
    <row r="799" spans="1:9" ht="74.25" customHeight="1" x14ac:dyDescent="0.2">
      <c r="A799" s="455">
        <v>791</v>
      </c>
      <c r="B799" s="430" t="s">
        <v>11243</v>
      </c>
      <c r="C799" s="460" t="s">
        <v>11244</v>
      </c>
      <c r="D799" s="464"/>
      <c r="E799" s="479" t="s">
        <v>11245</v>
      </c>
      <c r="F799" s="464" t="s">
        <v>659</v>
      </c>
      <c r="G799" s="464" t="s">
        <v>1610</v>
      </c>
      <c r="H799" s="466"/>
      <c r="I799" s="471">
        <v>1</v>
      </c>
    </row>
    <row r="800" spans="1:9" ht="143.25" customHeight="1" x14ac:dyDescent="0.2">
      <c r="A800" s="455">
        <v>792</v>
      </c>
      <c r="B800" s="430" t="s">
        <v>11246</v>
      </c>
      <c r="C800" s="460" t="s">
        <v>11247</v>
      </c>
      <c r="D800" s="464"/>
      <c r="E800" s="463" t="s">
        <v>11248</v>
      </c>
      <c r="F800" s="464" t="s">
        <v>3688</v>
      </c>
      <c r="G800" s="480" t="s">
        <v>1610</v>
      </c>
      <c r="H800" s="466"/>
      <c r="I800" s="543">
        <v>1</v>
      </c>
    </row>
    <row r="801" spans="1:9" ht="143.25" customHeight="1" x14ac:dyDescent="0.2">
      <c r="A801" s="455">
        <v>793</v>
      </c>
      <c r="B801" s="430" t="s">
        <v>11249</v>
      </c>
      <c r="C801" s="460" t="s">
        <v>11250</v>
      </c>
      <c r="D801" s="464"/>
      <c r="E801" s="463" t="s">
        <v>11251</v>
      </c>
      <c r="F801" s="464" t="s">
        <v>3688</v>
      </c>
      <c r="G801" s="480" t="s">
        <v>1610</v>
      </c>
      <c r="H801" s="466"/>
      <c r="I801" s="543">
        <v>1</v>
      </c>
    </row>
    <row r="802" spans="1:9" ht="143.25" customHeight="1" x14ac:dyDescent="0.2">
      <c r="A802" s="455">
        <v>794</v>
      </c>
      <c r="B802" s="430" t="s">
        <v>11252</v>
      </c>
      <c r="C802" s="460" t="s">
        <v>11250</v>
      </c>
      <c r="D802" s="464"/>
      <c r="E802" s="463" t="s">
        <v>11253</v>
      </c>
      <c r="F802" s="464" t="s">
        <v>3688</v>
      </c>
      <c r="G802" s="480" t="s">
        <v>1610</v>
      </c>
      <c r="H802" s="466"/>
      <c r="I802" s="543">
        <v>1</v>
      </c>
    </row>
    <row r="803" spans="1:9" ht="143.25" customHeight="1" x14ac:dyDescent="0.2">
      <c r="A803" s="455">
        <v>795</v>
      </c>
      <c r="B803" s="430" t="s">
        <v>11254</v>
      </c>
      <c r="C803" s="460" t="s">
        <v>4084</v>
      </c>
      <c r="D803" s="464"/>
      <c r="E803" s="463" t="s">
        <v>11255</v>
      </c>
      <c r="F803" s="464" t="s">
        <v>3688</v>
      </c>
      <c r="G803" s="480" t="s">
        <v>1610</v>
      </c>
      <c r="H803" s="466"/>
      <c r="I803" s="543">
        <v>1</v>
      </c>
    </row>
    <row r="804" spans="1:9" ht="143.25" customHeight="1" x14ac:dyDescent="0.2">
      <c r="A804" s="455">
        <v>796</v>
      </c>
      <c r="B804" s="430" t="s">
        <v>11256</v>
      </c>
      <c r="C804" s="460" t="s">
        <v>10629</v>
      </c>
      <c r="D804" s="464"/>
      <c r="E804" s="463" t="s">
        <v>11257</v>
      </c>
      <c r="F804" s="464" t="s">
        <v>3688</v>
      </c>
      <c r="G804" s="480" t="s">
        <v>1610</v>
      </c>
      <c r="H804" s="466"/>
      <c r="I804" s="471">
        <v>1</v>
      </c>
    </row>
    <row r="805" spans="1:9" ht="143.25" customHeight="1" x14ac:dyDescent="0.2">
      <c r="A805" s="455">
        <v>797</v>
      </c>
      <c r="B805" s="430" t="s">
        <v>11258</v>
      </c>
      <c r="C805" s="460" t="s">
        <v>9822</v>
      </c>
      <c r="D805" s="464"/>
      <c r="E805" s="463" t="s">
        <v>11259</v>
      </c>
      <c r="F805" s="464" t="s">
        <v>3688</v>
      </c>
      <c r="G805" s="480" t="s">
        <v>1610</v>
      </c>
      <c r="H805" s="466"/>
      <c r="I805" s="471">
        <v>2</v>
      </c>
    </row>
    <row r="806" spans="1:9" ht="143.25" customHeight="1" x14ac:dyDescent="0.2">
      <c r="A806" s="455">
        <v>798</v>
      </c>
      <c r="B806" s="430" t="s">
        <v>11260</v>
      </c>
      <c r="C806" s="460" t="s">
        <v>11261</v>
      </c>
      <c r="D806" s="464"/>
      <c r="E806" s="463" t="s">
        <v>11262</v>
      </c>
      <c r="F806" s="464" t="s">
        <v>3688</v>
      </c>
      <c r="G806" s="480" t="s">
        <v>1610</v>
      </c>
      <c r="H806" s="466"/>
      <c r="I806" s="471">
        <v>1</v>
      </c>
    </row>
    <row r="807" spans="1:9" ht="143.25" customHeight="1" x14ac:dyDescent="0.2">
      <c r="A807" s="455">
        <v>799</v>
      </c>
      <c r="B807" s="430" t="s">
        <v>11263</v>
      </c>
      <c r="C807" s="460" t="s">
        <v>11264</v>
      </c>
      <c r="D807" s="464"/>
      <c r="E807" s="463" t="s">
        <v>11265</v>
      </c>
      <c r="F807" s="464" t="s">
        <v>3688</v>
      </c>
      <c r="G807" s="480" t="s">
        <v>1610</v>
      </c>
      <c r="H807" s="466"/>
      <c r="I807" s="471">
        <v>1</v>
      </c>
    </row>
    <row r="808" spans="1:9" ht="143.25" customHeight="1" x14ac:dyDescent="0.2">
      <c r="A808" s="455">
        <v>800</v>
      </c>
      <c r="B808" s="430" t="s">
        <v>11266</v>
      </c>
      <c r="C808" s="460" t="s">
        <v>11264</v>
      </c>
      <c r="D808" s="464"/>
      <c r="E808" s="463" t="s">
        <v>11267</v>
      </c>
      <c r="F808" s="464" t="s">
        <v>3688</v>
      </c>
      <c r="G808" s="480" t="s">
        <v>1610</v>
      </c>
      <c r="H808" s="466"/>
      <c r="I808" s="471">
        <v>2</v>
      </c>
    </row>
    <row r="809" spans="1:9" ht="143.25" customHeight="1" x14ac:dyDescent="0.2">
      <c r="A809" s="455">
        <v>801</v>
      </c>
      <c r="B809" s="430" t="s">
        <v>11268</v>
      </c>
      <c r="C809" s="460" t="s">
        <v>9563</v>
      </c>
      <c r="D809" s="464"/>
      <c r="E809" s="463" t="s">
        <v>11269</v>
      </c>
      <c r="F809" s="464" t="s">
        <v>3688</v>
      </c>
      <c r="G809" s="480" t="s">
        <v>1610</v>
      </c>
      <c r="H809" s="466"/>
      <c r="I809" s="471">
        <v>1</v>
      </c>
    </row>
    <row r="810" spans="1:9" ht="143.25" customHeight="1" x14ac:dyDescent="0.2">
      <c r="A810" s="455">
        <v>802</v>
      </c>
      <c r="B810" s="430" t="s">
        <v>11270</v>
      </c>
      <c r="C810" s="460" t="s">
        <v>11261</v>
      </c>
      <c r="D810" s="464"/>
      <c r="E810" s="463" t="s">
        <v>11271</v>
      </c>
      <c r="F810" s="464" t="s">
        <v>3688</v>
      </c>
      <c r="G810" s="480" t="s">
        <v>1610</v>
      </c>
      <c r="H810" s="466"/>
      <c r="I810" s="471">
        <v>1</v>
      </c>
    </row>
    <row r="811" spans="1:9" ht="75.75" customHeight="1" x14ac:dyDescent="0.2">
      <c r="A811" s="455">
        <v>803</v>
      </c>
      <c r="B811" s="430" t="s">
        <v>11272</v>
      </c>
      <c r="C811" s="460" t="s">
        <v>11273</v>
      </c>
      <c r="D811" s="464"/>
      <c r="E811" s="463" t="s">
        <v>11274</v>
      </c>
      <c r="F811" s="464" t="s">
        <v>3688</v>
      </c>
      <c r="G811" s="480" t="s">
        <v>1610</v>
      </c>
      <c r="H811" s="466"/>
      <c r="I811" s="471">
        <v>1</v>
      </c>
    </row>
    <row r="812" spans="1:9" ht="76.5" customHeight="1" x14ac:dyDescent="0.2">
      <c r="A812" s="455">
        <v>804</v>
      </c>
      <c r="B812" s="430" t="s">
        <v>11275</v>
      </c>
      <c r="C812" s="460" t="s">
        <v>11276</v>
      </c>
      <c r="D812" s="464"/>
      <c r="E812" s="463" t="s">
        <v>11277</v>
      </c>
      <c r="F812" s="464" t="s">
        <v>3688</v>
      </c>
      <c r="G812" s="464" t="s">
        <v>1610</v>
      </c>
      <c r="H812" s="466"/>
      <c r="I812" s="471">
        <v>1</v>
      </c>
    </row>
    <row r="813" spans="1:9" ht="93" customHeight="1" x14ac:dyDescent="0.2">
      <c r="A813" s="455">
        <v>805</v>
      </c>
      <c r="B813" s="430" t="s">
        <v>11278</v>
      </c>
      <c r="C813" s="460" t="s">
        <v>10576</v>
      </c>
      <c r="D813" s="464"/>
      <c r="E813" s="463" t="s">
        <v>11279</v>
      </c>
      <c r="F813" s="464" t="s">
        <v>2336</v>
      </c>
      <c r="G813" s="464" t="s">
        <v>1610</v>
      </c>
      <c r="H813" s="466"/>
      <c r="I813" s="471">
        <v>1</v>
      </c>
    </row>
    <row r="814" spans="1:9" ht="93" customHeight="1" x14ac:dyDescent="0.2">
      <c r="A814" s="455">
        <v>806</v>
      </c>
      <c r="B814" s="430" t="s">
        <v>11280</v>
      </c>
      <c r="C814" s="460" t="s">
        <v>11281</v>
      </c>
      <c r="D814" s="464"/>
      <c r="E814" s="463" t="s">
        <v>11282</v>
      </c>
      <c r="F814" s="464" t="s">
        <v>2336</v>
      </c>
      <c r="G814" s="464" t="s">
        <v>1610</v>
      </c>
      <c r="H814" s="466"/>
      <c r="I814" s="471">
        <v>1</v>
      </c>
    </row>
    <row r="815" spans="1:9" ht="93" customHeight="1" x14ac:dyDescent="0.2">
      <c r="A815" s="455">
        <v>807</v>
      </c>
      <c r="B815" s="430" t="s">
        <v>11283</v>
      </c>
      <c r="C815" s="460" t="s">
        <v>11284</v>
      </c>
      <c r="D815" s="464"/>
      <c r="E815" s="463" t="s">
        <v>11285</v>
      </c>
      <c r="F815" s="464" t="s">
        <v>2336</v>
      </c>
      <c r="G815" s="464" t="s">
        <v>1610</v>
      </c>
      <c r="H815" s="466"/>
      <c r="I815" s="471">
        <v>1</v>
      </c>
    </row>
    <row r="816" spans="1:9" ht="93" customHeight="1" x14ac:dyDescent="0.2">
      <c r="A816" s="455">
        <v>808</v>
      </c>
      <c r="B816" s="430" t="s">
        <v>11286</v>
      </c>
      <c r="C816" s="460" t="s">
        <v>11287</v>
      </c>
      <c r="D816" s="464"/>
      <c r="E816" s="463" t="s">
        <v>11288</v>
      </c>
      <c r="F816" s="464" t="s">
        <v>2336</v>
      </c>
      <c r="G816" s="464" t="s">
        <v>1610</v>
      </c>
      <c r="H816" s="466"/>
      <c r="I816" s="471">
        <v>1</v>
      </c>
    </row>
    <row r="817" spans="1:9" ht="93" customHeight="1" x14ac:dyDescent="0.2">
      <c r="A817" s="455">
        <v>809</v>
      </c>
      <c r="B817" s="430" t="s">
        <v>11289</v>
      </c>
      <c r="C817" s="460" t="s">
        <v>11290</v>
      </c>
      <c r="D817" s="464"/>
      <c r="E817" s="463" t="s">
        <v>11291</v>
      </c>
      <c r="F817" s="464" t="s">
        <v>2336</v>
      </c>
      <c r="G817" s="464" t="s">
        <v>1610</v>
      </c>
      <c r="H817" s="466"/>
      <c r="I817" s="471">
        <v>1</v>
      </c>
    </row>
    <row r="818" spans="1:9" ht="93" customHeight="1" x14ac:dyDescent="0.2">
      <c r="A818" s="455">
        <v>810</v>
      </c>
      <c r="B818" s="430" t="s">
        <v>11292</v>
      </c>
      <c r="C818" s="460" t="s">
        <v>11261</v>
      </c>
      <c r="D818" s="464"/>
      <c r="E818" s="463" t="s">
        <v>11293</v>
      </c>
      <c r="F818" s="464" t="s">
        <v>2336</v>
      </c>
      <c r="G818" s="464" t="s">
        <v>1610</v>
      </c>
      <c r="H818" s="466"/>
      <c r="I818" s="471">
        <v>1</v>
      </c>
    </row>
    <row r="819" spans="1:9" ht="93" customHeight="1" x14ac:dyDescent="0.2">
      <c r="A819" s="455">
        <v>811</v>
      </c>
      <c r="B819" s="430" t="s">
        <v>11294</v>
      </c>
      <c r="C819" s="460" t="s">
        <v>6610</v>
      </c>
      <c r="D819" s="464"/>
      <c r="E819" s="463" t="s">
        <v>11295</v>
      </c>
      <c r="F819" s="464" t="s">
        <v>2336</v>
      </c>
      <c r="G819" s="464" t="s">
        <v>1610</v>
      </c>
      <c r="H819" s="466"/>
      <c r="I819" s="471">
        <v>1</v>
      </c>
    </row>
    <row r="820" spans="1:9" ht="93" customHeight="1" x14ac:dyDescent="0.2">
      <c r="A820" s="455">
        <v>812</v>
      </c>
      <c r="B820" s="430" t="s">
        <v>11296</v>
      </c>
      <c r="C820" s="478" t="s">
        <v>9358</v>
      </c>
      <c r="D820" s="464"/>
      <c r="E820" s="479" t="s">
        <v>11297</v>
      </c>
      <c r="F820" s="464" t="s">
        <v>2336</v>
      </c>
      <c r="G820" s="464" t="s">
        <v>1610</v>
      </c>
      <c r="H820" s="466"/>
      <c r="I820" s="543">
        <v>3</v>
      </c>
    </row>
    <row r="821" spans="1:9" ht="93" customHeight="1" x14ac:dyDescent="0.2">
      <c r="A821" s="455">
        <v>813</v>
      </c>
      <c r="B821" s="430" t="s">
        <v>11298</v>
      </c>
      <c r="C821" s="478" t="s">
        <v>10576</v>
      </c>
      <c r="D821" s="464"/>
      <c r="E821" s="479" t="s">
        <v>11299</v>
      </c>
      <c r="F821" s="464" t="s">
        <v>2336</v>
      </c>
      <c r="G821" s="464" t="s">
        <v>1610</v>
      </c>
      <c r="H821" s="466"/>
      <c r="I821" s="543">
        <v>7</v>
      </c>
    </row>
    <row r="822" spans="1:9" ht="66.75" customHeight="1" x14ac:dyDescent="0.2">
      <c r="A822" s="455">
        <v>814</v>
      </c>
      <c r="B822" s="430" t="s">
        <v>11300</v>
      </c>
      <c r="C822" s="478" t="s">
        <v>9891</v>
      </c>
      <c r="D822" s="464"/>
      <c r="E822" s="479"/>
      <c r="F822" s="464" t="s">
        <v>2336</v>
      </c>
      <c r="G822" s="464" t="s">
        <v>1610</v>
      </c>
      <c r="H822" s="466"/>
      <c r="I822" s="543"/>
    </row>
    <row r="823" spans="1:9" ht="66.75" customHeight="1" x14ac:dyDescent="0.2">
      <c r="A823" s="455">
        <v>815</v>
      </c>
      <c r="B823" s="430" t="s">
        <v>11301</v>
      </c>
      <c r="C823" s="460" t="s">
        <v>11302</v>
      </c>
      <c r="D823" s="464"/>
      <c r="E823" s="463" t="s">
        <v>11215</v>
      </c>
      <c r="F823" s="464" t="s">
        <v>2336</v>
      </c>
      <c r="G823" s="464" t="s">
        <v>1610</v>
      </c>
      <c r="H823" s="466"/>
      <c r="I823" s="471">
        <v>1</v>
      </c>
    </row>
    <row r="824" spans="1:9" ht="66.75" customHeight="1" x14ac:dyDescent="0.2">
      <c r="A824" s="455">
        <v>816</v>
      </c>
      <c r="B824" s="430" t="s">
        <v>11303</v>
      </c>
      <c r="C824" s="460" t="s">
        <v>11304</v>
      </c>
      <c r="D824" s="464"/>
      <c r="E824" s="463" t="s">
        <v>11305</v>
      </c>
      <c r="F824" s="464" t="s">
        <v>2336</v>
      </c>
      <c r="G824" s="464" t="s">
        <v>1610</v>
      </c>
      <c r="H824" s="466"/>
      <c r="I824" s="471">
        <v>1</v>
      </c>
    </row>
    <row r="825" spans="1:9" ht="75.75" customHeight="1" x14ac:dyDescent="0.2">
      <c r="A825" s="455">
        <v>817</v>
      </c>
      <c r="B825" s="430" t="s">
        <v>11306</v>
      </c>
      <c r="C825" s="478" t="s">
        <v>11307</v>
      </c>
      <c r="D825" s="464"/>
      <c r="E825" s="479" t="s">
        <v>11308</v>
      </c>
      <c r="F825" s="464" t="s">
        <v>2336</v>
      </c>
      <c r="G825" s="464" t="s">
        <v>1610</v>
      </c>
      <c r="H825" s="466"/>
      <c r="I825" s="543">
        <v>1</v>
      </c>
    </row>
    <row r="826" spans="1:9" ht="75.75" customHeight="1" x14ac:dyDescent="0.2">
      <c r="A826" s="455">
        <v>818</v>
      </c>
      <c r="B826" s="430" t="s">
        <v>11309</v>
      </c>
      <c r="C826" s="460" t="s">
        <v>11310</v>
      </c>
      <c r="D826" s="464"/>
      <c r="E826" s="463" t="s">
        <v>11311</v>
      </c>
      <c r="F826" s="464" t="s">
        <v>740</v>
      </c>
      <c r="G826" s="464" t="s">
        <v>1610</v>
      </c>
      <c r="H826" s="466"/>
      <c r="I826" s="471">
        <v>1</v>
      </c>
    </row>
    <row r="827" spans="1:9" ht="66.75" customHeight="1" x14ac:dyDescent="0.2">
      <c r="A827" s="455">
        <v>819</v>
      </c>
      <c r="B827" s="430" t="s">
        <v>11312</v>
      </c>
      <c r="C827" s="460" t="s">
        <v>9579</v>
      </c>
      <c r="D827" s="464"/>
      <c r="E827" s="463" t="s">
        <v>11313</v>
      </c>
      <c r="F827" s="464" t="s">
        <v>740</v>
      </c>
      <c r="G827" s="464" t="s">
        <v>1610</v>
      </c>
      <c r="H827" s="466"/>
      <c r="I827" s="471">
        <v>1</v>
      </c>
    </row>
    <row r="828" spans="1:9" ht="66.75" customHeight="1" x14ac:dyDescent="0.2">
      <c r="A828" s="455">
        <v>820</v>
      </c>
      <c r="B828" s="430" t="s">
        <v>11314</v>
      </c>
      <c r="C828" s="460" t="s">
        <v>10832</v>
      </c>
      <c r="D828" s="464"/>
      <c r="E828" s="463" t="s">
        <v>11315</v>
      </c>
      <c r="F828" s="464" t="s">
        <v>740</v>
      </c>
      <c r="G828" s="464" t="s">
        <v>1610</v>
      </c>
      <c r="H828" s="466"/>
      <c r="I828" s="471">
        <v>1</v>
      </c>
    </row>
    <row r="829" spans="1:9" ht="66.75" customHeight="1" x14ac:dyDescent="0.2">
      <c r="A829" s="455">
        <v>821</v>
      </c>
      <c r="B829" s="430" t="s">
        <v>11316</v>
      </c>
      <c r="C829" s="460" t="s">
        <v>11317</v>
      </c>
      <c r="D829" s="464"/>
      <c r="E829" s="463" t="s">
        <v>11318</v>
      </c>
      <c r="F829" s="464" t="s">
        <v>740</v>
      </c>
      <c r="G829" s="464" t="s">
        <v>1610</v>
      </c>
      <c r="H829" s="466"/>
      <c r="I829" s="471">
        <v>1</v>
      </c>
    </row>
    <row r="830" spans="1:9" ht="24" x14ac:dyDescent="0.2">
      <c r="A830" s="455">
        <v>822</v>
      </c>
      <c r="B830" s="430" t="s">
        <v>11319</v>
      </c>
      <c r="C830" s="478" t="s">
        <v>11320</v>
      </c>
      <c r="D830" s="464"/>
      <c r="E830" s="479" t="s">
        <v>11321</v>
      </c>
      <c r="F830" s="464" t="s">
        <v>740</v>
      </c>
      <c r="G830" s="464" t="s">
        <v>1610</v>
      </c>
      <c r="H830" s="466"/>
      <c r="I830" s="471">
        <v>1</v>
      </c>
    </row>
    <row r="831" spans="1:9" ht="36" x14ac:dyDescent="0.2">
      <c r="A831" s="455">
        <v>823</v>
      </c>
      <c r="B831" s="430" t="s">
        <v>11322</v>
      </c>
      <c r="C831" s="478" t="s">
        <v>11323</v>
      </c>
      <c r="D831" s="464"/>
      <c r="E831" s="479" t="s">
        <v>11324</v>
      </c>
      <c r="F831" s="464" t="s">
        <v>740</v>
      </c>
      <c r="G831" s="464" t="s">
        <v>1610</v>
      </c>
      <c r="H831" s="466"/>
      <c r="I831" s="471">
        <v>1</v>
      </c>
    </row>
    <row r="832" spans="1:9" ht="24" x14ac:dyDescent="0.2">
      <c r="A832" s="455">
        <v>824</v>
      </c>
      <c r="B832" s="430" t="s">
        <v>11325</v>
      </c>
      <c r="C832" s="460" t="s">
        <v>11326</v>
      </c>
      <c r="D832" s="464"/>
      <c r="E832" s="463" t="s">
        <v>4384</v>
      </c>
      <c r="F832" s="464" t="s">
        <v>740</v>
      </c>
      <c r="G832" s="464" t="s">
        <v>1610</v>
      </c>
      <c r="H832" s="466"/>
      <c r="I832" s="471">
        <v>1</v>
      </c>
    </row>
    <row r="833" spans="1:9" ht="24" x14ac:dyDescent="0.2">
      <c r="A833" s="455">
        <v>825</v>
      </c>
      <c r="B833" s="430" t="s">
        <v>11327</v>
      </c>
      <c r="C833" s="460" t="s">
        <v>11328</v>
      </c>
      <c r="D833" s="464"/>
      <c r="E833" s="463" t="s">
        <v>11329</v>
      </c>
      <c r="F833" s="464" t="s">
        <v>740</v>
      </c>
      <c r="G833" s="464" t="s">
        <v>1610</v>
      </c>
      <c r="H833" s="466"/>
      <c r="I833" s="471">
        <v>1</v>
      </c>
    </row>
    <row r="834" spans="1:9" ht="24" x14ac:dyDescent="0.2">
      <c r="A834" s="455">
        <v>826</v>
      </c>
      <c r="B834" s="430" t="s">
        <v>11330</v>
      </c>
      <c r="C834" s="460" t="s">
        <v>11331</v>
      </c>
      <c r="D834" s="464"/>
      <c r="E834" s="463" t="s">
        <v>11332</v>
      </c>
      <c r="F834" s="464" t="s">
        <v>740</v>
      </c>
      <c r="G834" s="464" t="s">
        <v>1610</v>
      </c>
      <c r="H834" s="466"/>
      <c r="I834" s="471">
        <v>2</v>
      </c>
    </row>
    <row r="835" spans="1:9" ht="24" x14ac:dyDescent="0.2">
      <c r="A835" s="455">
        <v>827</v>
      </c>
      <c r="B835" s="430" t="s">
        <v>11333</v>
      </c>
      <c r="C835" s="460" t="s">
        <v>11334</v>
      </c>
      <c r="D835" s="464"/>
      <c r="E835" s="463" t="s">
        <v>11335</v>
      </c>
      <c r="F835" s="464" t="s">
        <v>740</v>
      </c>
      <c r="G835" s="464" t="s">
        <v>1610</v>
      </c>
      <c r="H835" s="466"/>
      <c r="I835" s="471">
        <v>1</v>
      </c>
    </row>
    <row r="836" spans="1:9" ht="24" x14ac:dyDescent="0.2">
      <c r="A836" s="455">
        <v>828</v>
      </c>
      <c r="B836" s="430" t="s">
        <v>11336</v>
      </c>
      <c r="C836" s="460" t="s">
        <v>11337</v>
      </c>
      <c r="D836" s="464"/>
      <c r="E836" s="463" t="s">
        <v>11338</v>
      </c>
      <c r="F836" s="464" t="s">
        <v>740</v>
      </c>
      <c r="G836" s="464" t="s">
        <v>1610</v>
      </c>
      <c r="H836" s="466"/>
      <c r="I836" s="471">
        <v>1</v>
      </c>
    </row>
    <row r="837" spans="1:9" ht="36" x14ac:dyDescent="0.2">
      <c r="A837" s="455">
        <v>829</v>
      </c>
      <c r="B837" s="430" t="s">
        <v>11339</v>
      </c>
      <c r="C837" s="460" t="s">
        <v>11340</v>
      </c>
      <c r="D837" s="464"/>
      <c r="E837" s="463" t="s">
        <v>11341</v>
      </c>
      <c r="F837" s="464" t="s">
        <v>740</v>
      </c>
      <c r="G837" s="464" t="s">
        <v>1610</v>
      </c>
      <c r="H837" s="466"/>
      <c r="I837" s="471">
        <v>2</v>
      </c>
    </row>
    <row r="838" spans="1:9" ht="36" x14ac:dyDescent="0.2">
      <c r="A838" s="455">
        <v>830</v>
      </c>
      <c r="B838" s="430" t="s">
        <v>11342</v>
      </c>
      <c r="C838" s="460" t="s">
        <v>11343</v>
      </c>
      <c r="D838" s="464"/>
      <c r="E838" s="463" t="s">
        <v>11344</v>
      </c>
      <c r="F838" s="464" t="s">
        <v>740</v>
      </c>
      <c r="G838" s="464" t="s">
        <v>1610</v>
      </c>
      <c r="H838" s="466"/>
      <c r="I838" s="471">
        <v>1</v>
      </c>
    </row>
    <row r="839" spans="1:9" ht="24" x14ac:dyDescent="0.2">
      <c r="A839" s="455">
        <v>831</v>
      </c>
      <c r="B839" s="430" t="s">
        <v>11345</v>
      </c>
      <c r="C839" s="460" t="s">
        <v>11346</v>
      </c>
      <c r="D839" s="464"/>
      <c r="E839" s="463" t="s">
        <v>11347</v>
      </c>
      <c r="F839" s="464" t="s">
        <v>740</v>
      </c>
      <c r="G839" s="464" t="s">
        <v>1610</v>
      </c>
      <c r="H839" s="466"/>
      <c r="I839" s="471">
        <v>1</v>
      </c>
    </row>
    <row r="840" spans="1:9" ht="24" x14ac:dyDescent="0.2">
      <c r="A840" s="455">
        <v>832</v>
      </c>
      <c r="B840" s="430" t="s">
        <v>11348</v>
      </c>
      <c r="C840" s="460" t="s">
        <v>11349</v>
      </c>
      <c r="D840" s="464"/>
      <c r="E840" s="463" t="s">
        <v>11350</v>
      </c>
      <c r="F840" s="464" t="s">
        <v>740</v>
      </c>
      <c r="G840" s="464" t="s">
        <v>1610</v>
      </c>
      <c r="H840" s="466"/>
      <c r="I840" s="471">
        <v>1</v>
      </c>
    </row>
    <row r="841" spans="1:9" ht="24" x14ac:dyDescent="0.2">
      <c r="A841" s="455">
        <v>833</v>
      </c>
      <c r="B841" s="430" t="s">
        <v>11351</v>
      </c>
      <c r="C841" s="460" t="s">
        <v>11352</v>
      </c>
      <c r="D841" s="464"/>
      <c r="E841" s="463" t="s">
        <v>11353</v>
      </c>
      <c r="F841" s="464" t="s">
        <v>740</v>
      </c>
      <c r="G841" s="464" t="s">
        <v>1610</v>
      </c>
      <c r="H841" s="466"/>
      <c r="I841" s="471">
        <v>1</v>
      </c>
    </row>
    <row r="842" spans="1:9" ht="24" x14ac:dyDescent="0.2">
      <c r="A842" s="455">
        <v>834</v>
      </c>
      <c r="B842" s="430" t="s">
        <v>11354</v>
      </c>
      <c r="C842" s="460" t="s">
        <v>11355</v>
      </c>
      <c r="D842" s="464"/>
      <c r="E842" s="463" t="s">
        <v>11356</v>
      </c>
      <c r="F842" s="464" t="s">
        <v>740</v>
      </c>
      <c r="G842" s="464" t="s">
        <v>1610</v>
      </c>
      <c r="H842" s="466"/>
      <c r="I842" s="471">
        <v>1</v>
      </c>
    </row>
    <row r="843" spans="1:9" ht="24" x14ac:dyDescent="0.2">
      <c r="A843" s="455">
        <v>835</v>
      </c>
      <c r="B843" s="430" t="s">
        <v>11357</v>
      </c>
      <c r="C843" s="460" t="s">
        <v>11355</v>
      </c>
      <c r="D843" s="464"/>
      <c r="E843" s="463" t="s">
        <v>11358</v>
      </c>
      <c r="F843" s="464" t="s">
        <v>740</v>
      </c>
      <c r="G843" s="464" t="s">
        <v>1610</v>
      </c>
      <c r="H843" s="466"/>
      <c r="I843" s="471">
        <v>1</v>
      </c>
    </row>
    <row r="844" spans="1:9" ht="36" x14ac:dyDescent="0.2">
      <c r="A844" s="455">
        <v>836</v>
      </c>
      <c r="B844" s="430" t="s">
        <v>11359</v>
      </c>
      <c r="C844" s="460" t="s">
        <v>11360</v>
      </c>
      <c r="D844" s="464"/>
      <c r="E844" s="463" t="s">
        <v>11361</v>
      </c>
      <c r="F844" s="464" t="s">
        <v>740</v>
      </c>
      <c r="G844" s="464" t="s">
        <v>1610</v>
      </c>
      <c r="H844" s="466"/>
      <c r="I844" s="471">
        <v>1</v>
      </c>
    </row>
    <row r="845" spans="1:9" ht="36" x14ac:dyDescent="0.2">
      <c r="A845" s="455">
        <v>837</v>
      </c>
      <c r="B845" s="430" t="s">
        <v>11362</v>
      </c>
      <c r="C845" s="460" t="s">
        <v>11363</v>
      </c>
      <c r="D845" s="464"/>
      <c r="E845" s="463" t="s">
        <v>11364</v>
      </c>
      <c r="F845" s="464" t="s">
        <v>659</v>
      </c>
      <c r="G845" s="464" t="s">
        <v>1610</v>
      </c>
      <c r="H845" s="466"/>
      <c r="I845" s="471">
        <v>1</v>
      </c>
    </row>
    <row r="846" spans="1:9" ht="24" x14ac:dyDescent="0.2">
      <c r="A846" s="455">
        <v>838</v>
      </c>
      <c r="B846" s="430" t="s">
        <v>11365</v>
      </c>
      <c r="C846" s="460" t="s">
        <v>11366</v>
      </c>
      <c r="D846" s="464"/>
      <c r="E846" s="463" t="s">
        <v>11367</v>
      </c>
      <c r="F846" s="464" t="s">
        <v>740</v>
      </c>
      <c r="G846" s="464" t="s">
        <v>1610</v>
      </c>
      <c r="H846" s="466"/>
      <c r="I846" s="471">
        <v>1</v>
      </c>
    </row>
    <row r="847" spans="1:9" ht="24" x14ac:dyDescent="0.2">
      <c r="A847" s="455">
        <v>839</v>
      </c>
      <c r="B847" s="430" t="s">
        <v>11368</v>
      </c>
      <c r="C847" s="460" t="s">
        <v>11369</v>
      </c>
      <c r="D847" s="464"/>
      <c r="E847" s="463" t="s">
        <v>11370</v>
      </c>
      <c r="F847" s="464" t="s">
        <v>740</v>
      </c>
      <c r="G847" s="464" t="s">
        <v>1610</v>
      </c>
      <c r="H847" s="466"/>
      <c r="I847" s="471">
        <v>1</v>
      </c>
    </row>
    <row r="848" spans="1:9" ht="24" x14ac:dyDescent="0.2">
      <c r="A848" s="455">
        <v>840</v>
      </c>
      <c r="B848" s="430" t="s">
        <v>11371</v>
      </c>
      <c r="C848" s="460" t="s">
        <v>11372</v>
      </c>
      <c r="D848" s="464"/>
      <c r="E848" s="463" t="s">
        <v>11373</v>
      </c>
      <c r="F848" s="464" t="s">
        <v>740</v>
      </c>
      <c r="G848" s="464" t="s">
        <v>1610</v>
      </c>
      <c r="H848" s="466"/>
      <c r="I848" s="471">
        <v>1</v>
      </c>
    </row>
    <row r="849" spans="1:9" ht="24" x14ac:dyDescent="0.2">
      <c r="A849" s="455">
        <v>841</v>
      </c>
      <c r="B849" s="430" t="s">
        <v>11374</v>
      </c>
      <c r="C849" s="460" t="s">
        <v>11372</v>
      </c>
      <c r="D849" s="464"/>
      <c r="E849" s="463" t="s">
        <v>11375</v>
      </c>
      <c r="F849" s="464" t="s">
        <v>740</v>
      </c>
      <c r="G849" s="464" t="s">
        <v>1610</v>
      </c>
      <c r="H849" s="466"/>
      <c r="I849" s="471">
        <v>1</v>
      </c>
    </row>
    <row r="850" spans="1:9" ht="60.75" customHeight="1" x14ac:dyDescent="0.2">
      <c r="A850" s="455">
        <v>842</v>
      </c>
      <c r="B850" s="430" t="s">
        <v>11376</v>
      </c>
      <c r="C850" s="460" t="s">
        <v>11377</v>
      </c>
      <c r="D850" s="464"/>
      <c r="E850" s="463" t="s">
        <v>11378</v>
      </c>
      <c r="F850" s="464" t="s">
        <v>2336</v>
      </c>
      <c r="G850" s="464" t="s">
        <v>1610</v>
      </c>
      <c r="H850" s="466"/>
      <c r="I850" s="471">
        <v>2</v>
      </c>
    </row>
    <row r="851" spans="1:9" ht="36" x14ac:dyDescent="0.2">
      <c r="A851" s="455">
        <v>843</v>
      </c>
      <c r="B851" s="430" t="s">
        <v>11379</v>
      </c>
      <c r="C851" s="460" t="s">
        <v>11380</v>
      </c>
      <c r="D851" s="464"/>
      <c r="E851" s="463" t="s">
        <v>11381</v>
      </c>
      <c r="F851" s="464" t="s">
        <v>740</v>
      </c>
      <c r="G851" s="464" t="s">
        <v>1610</v>
      </c>
      <c r="H851" s="466"/>
      <c r="I851" s="471">
        <v>3</v>
      </c>
    </row>
    <row r="852" spans="1:9" ht="21" customHeight="1" x14ac:dyDescent="0.2">
      <c r="A852" s="455">
        <v>844</v>
      </c>
      <c r="B852" s="430" t="s">
        <v>11382</v>
      </c>
      <c r="C852" s="460" t="s">
        <v>11383</v>
      </c>
      <c r="D852" s="464"/>
      <c r="E852" s="463" t="s">
        <v>11384</v>
      </c>
      <c r="F852" s="464" t="s">
        <v>2336</v>
      </c>
      <c r="G852" s="464" t="s">
        <v>1610</v>
      </c>
      <c r="H852" s="466"/>
      <c r="I852" s="471">
        <v>5</v>
      </c>
    </row>
    <row r="853" spans="1:9" ht="24" x14ac:dyDescent="0.2">
      <c r="A853" s="455">
        <v>845</v>
      </c>
      <c r="B853" s="430" t="s">
        <v>11385</v>
      </c>
      <c r="C853" s="460" t="s">
        <v>11386</v>
      </c>
      <c r="D853" s="464"/>
      <c r="E853" s="463" t="s">
        <v>11387</v>
      </c>
      <c r="F853" s="464" t="s">
        <v>740</v>
      </c>
      <c r="G853" s="464" t="s">
        <v>1610</v>
      </c>
      <c r="H853" s="466"/>
      <c r="I853" s="471">
        <v>2</v>
      </c>
    </row>
    <row r="854" spans="1:9" ht="24" x14ac:dyDescent="0.2">
      <c r="A854" s="455">
        <v>846</v>
      </c>
      <c r="B854" s="430" t="s">
        <v>11388</v>
      </c>
      <c r="C854" s="460" t="s">
        <v>11389</v>
      </c>
      <c r="D854" s="464"/>
      <c r="E854" s="463" t="s">
        <v>11390</v>
      </c>
      <c r="F854" s="464" t="s">
        <v>740</v>
      </c>
      <c r="G854" s="464" t="s">
        <v>1610</v>
      </c>
      <c r="H854" s="466"/>
      <c r="I854" s="471">
        <f>2-1</f>
        <v>1</v>
      </c>
    </row>
    <row r="855" spans="1:9" ht="24" x14ac:dyDescent="0.2">
      <c r="A855" s="455">
        <v>847</v>
      </c>
      <c r="B855" s="430" t="s">
        <v>11391</v>
      </c>
      <c r="C855" s="460" t="s">
        <v>11392</v>
      </c>
      <c r="D855" s="464"/>
      <c r="E855" s="463" t="s">
        <v>11393</v>
      </c>
      <c r="F855" s="464" t="s">
        <v>740</v>
      </c>
      <c r="G855" s="464" t="s">
        <v>1610</v>
      </c>
      <c r="H855" s="466"/>
      <c r="I855" s="471">
        <v>1</v>
      </c>
    </row>
    <row r="856" spans="1:9" ht="36" x14ac:dyDescent="0.2">
      <c r="A856" s="455">
        <v>848</v>
      </c>
      <c r="B856" s="430" t="s">
        <v>11394</v>
      </c>
      <c r="C856" s="460" t="s">
        <v>11395</v>
      </c>
      <c r="D856" s="464"/>
      <c r="E856" s="463" t="s">
        <v>11396</v>
      </c>
      <c r="F856" s="464" t="s">
        <v>740</v>
      </c>
      <c r="G856" s="464" t="s">
        <v>1610</v>
      </c>
      <c r="H856" s="466"/>
      <c r="I856" s="471">
        <v>2</v>
      </c>
    </row>
    <row r="857" spans="1:9" ht="24" x14ac:dyDescent="0.2">
      <c r="A857" s="455">
        <v>849</v>
      </c>
      <c r="B857" s="430" t="s">
        <v>11397</v>
      </c>
      <c r="C857" s="460" t="s">
        <v>11398</v>
      </c>
      <c r="D857" s="464"/>
      <c r="E857" s="463" t="s">
        <v>11399</v>
      </c>
      <c r="F857" s="464" t="s">
        <v>740</v>
      </c>
      <c r="G857" s="464" t="s">
        <v>1610</v>
      </c>
      <c r="H857" s="466"/>
      <c r="I857" s="471">
        <v>1</v>
      </c>
    </row>
    <row r="858" spans="1:9" ht="24" x14ac:dyDescent="0.2">
      <c r="A858" s="455">
        <v>850</v>
      </c>
      <c r="B858" s="430" t="s">
        <v>11400</v>
      </c>
      <c r="C858" s="478" t="s">
        <v>11401</v>
      </c>
      <c r="D858" s="480"/>
      <c r="E858" s="463" t="s">
        <v>3877</v>
      </c>
      <c r="F858" s="464" t="s">
        <v>740</v>
      </c>
      <c r="G858" s="464" t="s">
        <v>1610</v>
      </c>
      <c r="H858" s="86"/>
      <c r="I858" s="471">
        <v>1</v>
      </c>
    </row>
    <row r="859" spans="1:9" ht="24" x14ac:dyDescent="0.2">
      <c r="A859" s="455">
        <v>851</v>
      </c>
      <c r="B859" s="430" t="s">
        <v>11402</v>
      </c>
      <c r="C859" s="460" t="s">
        <v>11403</v>
      </c>
      <c r="D859" s="464"/>
      <c r="E859" s="463" t="s">
        <v>11404</v>
      </c>
      <c r="F859" s="464" t="s">
        <v>740</v>
      </c>
      <c r="G859" s="464" t="s">
        <v>1610</v>
      </c>
      <c r="H859" s="466"/>
      <c r="I859" s="471">
        <v>1</v>
      </c>
    </row>
    <row r="860" spans="1:9" ht="24" x14ac:dyDescent="0.2">
      <c r="A860" s="455">
        <v>852</v>
      </c>
      <c r="B860" s="430" t="s">
        <v>11405</v>
      </c>
      <c r="C860" s="460" t="s">
        <v>10173</v>
      </c>
      <c r="D860" s="464"/>
      <c r="E860" s="463" t="s">
        <v>11406</v>
      </c>
      <c r="F860" s="464" t="s">
        <v>740</v>
      </c>
      <c r="G860" s="464" t="s">
        <v>1610</v>
      </c>
      <c r="H860" s="466"/>
      <c r="I860" s="471">
        <v>1</v>
      </c>
    </row>
    <row r="861" spans="1:9" ht="24" x14ac:dyDescent="0.2">
      <c r="A861" s="455">
        <v>853</v>
      </c>
      <c r="B861" s="430" t="s">
        <v>11407</v>
      </c>
      <c r="C861" s="460" t="s">
        <v>11408</v>
      </c>
      <c r="D861" s="464"/>
      <c r="E861" s="463" t="s">
        <v>11409</v>
      </c>
      <c r="F861" s="464" t="s">
        <v>740</v>
      </c>
      <c r="G861" s="464" t="s">
        <v>1610</v>
      </c>
      <c r="H861" s="466"/>
      <c r="I861" s="471">
        <v>1</v>
      </c>
    </row>
    <row r="862" spans="1:9" ht="36" x14ac:dyDescent="0.2">
      <c r="A862" s="455">
        <v>854</v>
      </c>
      <c r="B862" s="430" t="s">
        <v>11410</v>
      </c>
      <c r="C862" s="478" t="s">
        <v>11411</v>
      </c>
      <c r="D862" s="480"/>
      <c r="E862" s="479" t="s">
        <v>11412</v>
      </c>
      <c r="F862" s="464" t="s">
        <v>740</v>
      </c>
      <c r="G862" s="480" t="s">
        <v>1610</v>
      </c>
      <c r="H862" s="86"/>
      <c r="I862" s="543">
        <v>1</v>
      </c>
    </row>
    <row r="863" spans="1:9" ht="24" x14ac:dyDescent="0.2">
      <c r="A863" s="455">
        <v>855</v>
      </c>
      <c r="B863" s="430" t="s">
        <v>11413</v>
      </c>
      <c r="C863" s="460" t="s">
        <v>11414</v>
      </c>
      <c r="D863" s="464"/>
      <c r="E863" s="463" t="s">
        <v>11415</v>
      </c>
      <c r="F863" s="464" t="s">
        <v>740</v>
      </c>
      <c r="G863" s="480" t="s">
        <v>1610</v>
      </c>
      <c r="H863" s="466"/>
      <c r="I863" s="471">
        <v>1</v>
      </c>
    </row>
    <row r="864" spans="1:9" ht="24" x14ac:dyDescent="0.2">
      <c r="A864" s="455">
        <v>856</v>
      </c>
      <c r="B864" s="430" t="s">
        <v>11416</v>
      </c>
      <c r="C864" s="460" t="s">
        <v>11417</v>
      </c>
      <c r="D864" s="464"/>
      <c r="E864" s="463" t="s">
        <v>11418</v>
      </c>
      <c r="F864" s="464" t="s">
        <v>740</v>
      </c>
      <c r="G864" s="480" t="s">
        <v>1610</v>
      </c>
      <c r="H864" s="466"/>
      <c r="I864" s="471">
        <v>1</v>
      </c>
    </row>
    <row r="865" spans="1:9" ht="24" x14ac:dyDescent="0.2">
      <c r="A865" s="455">
        <v>857</v>
      </c>
      <c r="B865" s="430" t="s">
        <v>11419</v>
      </c>
      <c r="C865" s="460" t="s">
        <v>10291</v>
      </c>
      <c r="D865" s="464"/>
      <c r="E865" s="463" t="s">
        <v>11420</v>
      </c>
      <c r="F865" s="464" t="s">
        <v>740</v>
      </c>
      <c r="G865" s="480" t="s">
        <v>1610</v>
      </c>
      <c r="H865" s="466"/>
      <c r="I865" s="471">
        <v>2</v>
      </c>
    </row>
    <row r="866" spans="1:9" ht="24" x14ac:dyDescent="0.2">
      <c r="A866" s="455">
        <v>858</v>
      </c>
      <c r="B866" s="430" t="s">
        <v>11421</v>
      </c>
      <c r="C866" s="460" t="s">
        <v>11422</v>
      </c>
      <c r="D866" s="464"/>
      <c r="E866" s="463" t="s">
        <v>11423</v>
      </c>
      <c r="F866" s="464" t="s">
        <v>740</v>
      </c>
      <c r="G866" s="480" t="s">
        <v>1610</v>
      </c>
      <c r="H866" s="466"/>
      <c r="I866" s="471">
        <v>1</v>
      </c>
    </row>
    <row r="867" spans="1:9" ht="24" x14ac:dyDescent="0.2">
      <c r="A867" s="455">
        <v>859</v>
      </c>
      <c r="B867" s="430" t="s">
        <v>11424</v>
      </c>
      <c r="C867" s="97" t="s">
        <v>11425</v>
      </c>
      <c r="D867" s="464"/>
      <c r="E867" s="463"/>
      <c r="F867" s="464" t="s">
        <v>740</v>
      </c>
      <c r="G867" s="480" t="s">
        <v>1610</v>
      </c>
      <c r="H867" s="466"/>
      <c r="I867" s="607">
        <v>1</v>
      </c>
    </row>
    <row r="868" spans="1:9" ht="36" x14ac:dyDescent="0.2">
      <c r="A868" s="455">
        <v>860</v>
      </c>
      <c r="B868" s="430" t="s">
        <v>11426</v>
      </c>
      <c r="C868" s="460" t="s">
        <v>6347</v>
      </c>
      <c r="D868" s="464"/>
      <c r="E868" s="463"/>
      <c r="F868" s="464" t="s">
        <v>659</v>
      </c>
      <c r="G868" s="464" t="s">
        <v>1610</v>
      </c>
      <c r="H868" s="466"/>
      <c r="I868" s="471">
        <v>1</v>
      </c>
    </row>
    <row r="869" spans="1:9" ht="24" x14ac:dyDescent="0.2">
      <c r="A869" s="455">
        <v>861</v>
      </c>
      <c r="B869" s="430" t="s">
        <v>11427</v>
      </c>
      <c r="C869" s="460" t="s">
        <v>11428</v>
      </c>
      <c r="D869" s="464"/>
      <c r="E869" s="463"/>
      <c r="F869" s="464" t="s">
        <v>740</v>
      </c>
      <c r="G869" s="480" t="s">
        <v>1610</v>
      </c>
      <c r="H869" s="466"/>
      <c r="I869" s="471">
        <v>1</v>
      </c>
    </row>
    <row r="870" spans="1:9" ht="24" x14ac:dyDescent="0.2">
      <c r="A870" s="455">
        <v>862</v>
      </c>
      <c r="B870" s="430" t="s">
        <v>11429</v>
      </c>
      <c r="C870" s="460" t="s">
        <v>10206</v>
      </c>
      <c r="D870" s="464"/>
      <c r="E870" s="463"/>
      <c r="F870" s="464" t="s">
        <v>740</v>
      </c>
      <c r="G870" s="480" t="s">
        <v>1610</v>
      </c>
      <c r="H870" s="466"/>
      <c r="I870" s="471">
        <v>1</v>
      </c>
    </row>
    <row r="871" spans="1:9" ht="24" x14ac:dyDescent="0.2">
      <c r="A871" s="455">
        <v>863</v>
      </c>
      <c r="B871" s="430" t="s">
        <v>11430</v>
      </c>
      <c r="C871" s="460" t="s">
        <v>11431</v>
      </c>
      <c r="D871" s="464"/>
      <c r="E871" s="463"/>
      <c r="F871" s="464" t="s">
        <v>740</v>
      </c>
      <c r="G871" s="480" t="s">
        <v>1610</v>
      </c>
      <c r="H871" s="466"/>
      <c r="I871" s="471">
        <v>1</v>
      </c>
    </row>
    <row r="872" spans="1:9" ht="68.25" customHeight="1" x14ac:dyDescent="0.2">
      <c r="A872" s="455">
        <v>864</v>
      </c>
      <c r="B872" s="430" t="s">
        <v>11432</v>
      </c>
      <c r="C872" s="460" t="s">
        <v>11433</v>
      </c>
      <c r="D872" s="464">
        <v>2013</v>
      </c>
      <c r="E872" s="463" t="s">
        <v>11434</v>
      </c>
      <c r="F872" s="464" t="s">
        <v>2346</v>
      </c>
      <c r="G872" s="480" t="s">
        <v>1610</v>
      </c>
      <c r="H872" s="466"/>
      <c r="I872" s="471">
        <v>1</v>
      </c>
    </row>
    <row r="873" spans="1:9" ht="68.25" customHeight="1" x14ac:dyDescent="0.2">
      <c r="A873" s="455">
        <v>865</v>
      </c>
      <c r="B873" s="430" t="s">
        <v>11435</v>
      </c>
      <c r="C873" s="481" t="s">
        <v>11436</v>
      </c>
      <c r="D873" s="464"/>
      <c r="E873" s="428" t="s">
        <v>11437</v>
      </c>
      <c r="F873" s="464" t="s">
        <v>659</v>
      </c>
      <c r="G873" s="480" t="s">
        <v>1610</v>
      </c>
      <c r="H873" s="466"/>
      <c r="I873" s="545">
        <v>1</v>
      </c>
    </row>
    <row r="874" spans="1:9" ht="68.25" customHeight="1" x14ac:dyDescent="0.2">
      <c r="A874" s="455">
        <v>866</v>
      </c>
      <c r="B874" s="430" t="s">
        <v>11438</v>
      </c>
      <c r="C874" s="481" t="s">
        <v>11436</v>
      </c>
      <c r="D874" s="464"/>
      <c r="E874" s="463" t="s">
        <v>11439</v>
      </c>
      <c r="F874" s="464" t="s">
        <v>659</v>
      </c>
      <c r="G874" s="480" t="s">
        <v>1610</v>
      </c>
      <c r="H874" s="466"/>
      <c r="I874" s="545">
        <v>1</v>
      </c>
    </row>
    <row r="875" spans="1:9" ht="68.25" customHeight="1" x14ac:dyDescent="0.2">
      <c r="A875" s="455">
        <v>867</v>
      </c>
      <c r="B875" s="430" t="s">
        <v>11440</v>
      </c>
      <c r="C875" s="481" t="s">
        <v>11436</v>
      </c>
      <c r="D875" s="464"/>
      <c r="E875" s="463" t="s">
        <v>11441</v>
      </c>
      <c r="F875" s="464" t="s">
        <v>659</v>
      </c>
      <c r="G875" s="480" t="s">
        <v>1610</v>
      </c>
      <c r="H875" s="466"/>
      <c r="I875" s="545">
        <v>1</v>
      </c>
    </row>
    <row r="876" spans="1:9" ht="68.25" customHeight="1" x14ac:dyDescent="0.2">
      <c r="A876" s="455">
        <v>868</v>
      </c>
      <c r="B876" s="430" t="s">
        <v>11442</v>
      </c>
      <c r="C876" s="460" t="s">
        <v>11443</v>
      </c>
      <c r="D876" s="464"/>
      <c r="E876" s="463" t="s">
        <v>11444</v>
      </c>
      <c r="F876" s="464" t="s">
        <v>659</v>
      </c>
      <c r="G876" s="480" t="s">
        <v>1610</v>
      </c>
      <c r="H876" s="466"/>
      <c r="I876" s="471">
        <v>1</v>
      </c>
    </row>
    <row r="877" spans="1:9" ht="68.25" customHeight="1" x14ac:dyDescent="0.2">
      <c r="A877" s="455">
        <v>869</v>
      </c>
      <c r="B877" s="430" t="s">
        <v>11445</v>
      </c>
      <c r="C877" s="460" t="s">
        <v>11446</v>
      </c>
      <c r="D877" s="464"/>
      <c r="E877" s="463" t="s">
        <v>11447</v>
      </c>
      <c r="F877" s="464" t="s">
        <v>659</v>
      </c>
      <c r="G877" s="480" t="s">
        <v>1610</v>
      </c>
      <c r="H877" s="466"/>
      <c r="I877" s="471">
        <v>1</v>
      </c>
    </row>
    <row r="878" spans="1:9" ht="68.25" customHeight="1" x14ac:dyDescent="0.2">
      <c r="A878" s="455">
        <v>870</v>
      </c>
      <c r="B878" s="430" t="s">
        <v>11448</v>
      </c>
      <c r="C878" s="460" t="s">
        <v>10485</v>
      </c>
      <c r="D878" s="464"/>
      <c r="E878" s="463" t="s">
        <v>11449</v>
      </c>
      <c r="F878" s="464" t="s">
        <v>659</v>
      </c>
      <c r="G878" s="480" t="s">
        <v>1610</v>
      </c>
      <c r="H878" s="466"/>
      <c r="I878" s="471">
        <v>1</v>
      </c>
    </row>
    <row r="879" spans="1:9" ht="68.25" customHeight="1" x14ac:dyDescent="0.2">
      <c r="A879" s="455">
        <v>871</v>
      </c>
      <c r="B879" s="430" t="s">
        <v>11450</v>
      </c>
      <c r="C879" s="460" t="s">
        <v>11451</v>
      </c>
      <c r="D879" s="464"/>
      <c r="E879" s="463" t="s">
        <v>11452</v>
      </c>
      <c r="F879" s="464" t="s">
        <v>659</v>
      </c>
      <c r="G879" s="480" t="s">
        <v>1610</v>
      </c>
      <c r="H879" s="466"/>
      <c r="I879" s="471">
        <v>1</v>
      </c>
    </row>
    <row r="880" spans="1:9" ht="93.75" customHeight="1" x14ac:dyDescent="0.2">
      <c r="A880" s="455">
        <v>872</v>
      </c>
      <c r="B880" s="430" t="s">
        <v>11453</v>
      </c>
      <c r="C880" s="460" t="s">
        <v>11454</v>
      </c>
      <c r="D880" s="464"/>
      <c r="E880" s="463" t="s">
        <v>11455</v>
      </c>
      <c r="F880" s="464" t="s">
        <v>659</v>
      </c>
      <c r="G880" s="480" t="s">
        <v>1610</v>
      </c>
      <c r="H880" s="466"/>
      <c r="I880" s="471">
        <v>1</v>
      </c>
    </row>
    <row r="881" spans="1:9" ht="69" customHeight="1" x14ac:dyDescent="0.2">
      <c r="A881" s="455">
        <v>873</v>
      </c>
      <c r="B881" s="430" t="s">
        <v>11456</v>
      </c>
      <c r="C881" s="460" t="s">
        <v>11457</v>
      </c>
      <c r="D881" s="464"/>
      <c r="E881" s="463" t="s">
        <v>11458</v>
      </c>
      <c r="F881" s="464" t="s">
        <v>659</v>
      </c>
      <c r="G881" s="480" t="s">
        <v>1610</v>
      </c>
      <c r="H881" s="466"/>
      <c r="I881" s="471">
        <v>1</v>
      </c>
    </row>
    <row r="882" spans="1:9" ht="69" customHeight="1" x14ac:dyDescent="0.2">
      <c r="A882" s="455">
        <v>874</v>
      </c>
      <c r="B882" s="430" t="s">
        <v>11459</v>
      </c>
      <c r="C882" s="460" t="s">
        <v>11460</v>
      </c>
      <c r="D882" s="464"/>
      <c r="E882" s="463" t="s">
        <v>11461</v>
      </c>
      <c r="F882" s="464" t="s">
        <v>659</v>
      </c>
      <c r="G882" s="480" t="s">
        <v>1610</v>
      </c>
      <c r="H882" s="466"/>
      <c r="I882" s="471">
        <v>1</v>
      </c>
    </row>
    <row r="883" spans="1:9" ht="69" customHeight="1" x14ac:dyDescent="0.2">
      <c r="A883" s="455">
        <v>875</v>
      </c>
      <c r="B883" s="430" t="s">
        <v>11462</v>
      </c>
      <c r="C883" s="460" t="s">
        <v>11463</v>
      </c>
      <c r="D883" s="464"/>
      <c r="E883" s="463" t="s">
        <v>11464</v>
      </c>
      <c r="F883" s="464" t="s">
        <v>659</v>
      </c>
      <c r="G883" s="480" t="s">
        <v>1610</v>
      </c>
      <c r="H883" s="466"/>
      <c r="I883" s="471">
        <v>1</v>
      </c>
    </row>
    <row r="884" spans="1:9" ht="69" customHeight="1" x14ac:dyDescent="0.2">
      <c r="A884" s="455">
        <v>876</v>
      </c>
      <c r="B884" s="430" t="s">
        <v>11465</v>
      </c>
      <c r="C884" s="460" t="s">
        <v>11466</v>
      </c>
      <c r="D884" s="464"/>
      <c r="E884" s="463" t="s">
        <v>11467</v>
      </c>
      <c r="F884" s="464" t="s">
        <v>659</v>
      </c>
      <c r="G884" s="480" t="s">
        <v>1610</v>
      </c>
      <c r="H884" s="466"/>
      <c r="I884" s="471">
        <v>1</v>
      </c>
    </row>
    <row r="885" spans="1:9" ht="61.5" customHeight="1" x14ac:dyDescent="0.2">
      <c r="A885" s="455">
        <v>877</v>
      </c>
      <c r="B885" s="430" t="s">
        <v>11468</v>
      </c>
      <c r="C885" s="460" t="s">
        <v>11469</v>
      </c>
      <c r="D885" s="464"/>
      <c r="E885" s="463" t="s">
        <v>11470</v>
      </c>
      <c r="F885" s="464" t="s">
        <v>659</v>
      </c>
      <c r="G885" s="480" t="s">
        <v>1610</v>
      </c>
      <c r="H885" s="466"/>
      <c r="I885" s="471">
        <v>1</v>
      </c>
    </row>
    <row r="886" spans="1:9" ht="61.5" customHeight="1" x14ac:dyDescent="0.2">
      <c r="A886" s="455">
        <v>878</v>
      </c>
      <c r="B886" s="430" t="s">
        <v>11471</v>
      </c>
      <c r="C886" s="460" t="s">
        <v>11472</v>
      </c>
      <c r="D886" s="464"/>
      <c r="E886" s="463" t="s">
        <v>11473</v>
      </c>
      <c r="F886" s="464" t="s">
        <v>659</v>
      </c>
      <c r="G886" s="480" t="s">
        <v>1610</v>
      </c>
      <c r="H886" s="466"/>
      <c r="I886" s="471">
        <v>1</v>
      </c>
    </row>
    <row r="887" spans="1:9" ht="61.5" customHeight="1" x14ac:dyDescent="0.2">
      <c r="A887" s="455">
        <v>879</v>
      </c>
      <c r="B887" s="430" t="s">
        <v>11474</v>
      </c>
      <c r="C887" s="460" t="s">
        <v>11475</v>
      </c>
      <c r="D887" s="464"/>
      <c r="E887" s="463" t="s">
        <v>11476</v>
      </c>
      <c r="F887" s="464" t="s">
        <v>659</v>
      </c>
      <c r="G887" s="480" t="s">
        <v>1610</v>
      </c>
      <c r="H887" s="466"/>
      <c r="I887" s="471">
        <v>1</v>
      </c>
    </row>
    <row r="888" spans="1:9" ht="62.25" customHeight="1" x14ac:dyDescent="0.2">
      <c r="A888" s="455">
        <v>880</v>
      </c>
      <c r="B888" s="430" t="s">
        <v>11477</v>
      </c>
      <c r="C888" s="460" t="s">
        <v>11478</v>
      </c>
      <c r="D888" s="464"/>
      <c r="E888" s="463" t="s">
        <v>11479</v>
      </c>
      <c r="F888" s="464" t="s">
        <v>659</v>
      </c>
      <c r="G888" s="480" t="s">
        <v>1610</v>
      </c>
      <c r="H888" s="466"/>
      <c r="I888" s="471">
        <v>1</v>
      </c>
    </row>
    <row r="889" spans="1:9" ht="62.25" customHeight="1" x14ac:dyDescent="0.2">
      <c r="A889" s="455">
        <v>881</v>
      </c>
      <c r="B889" s="430" t="s">
        <v>11480</v>
      </c>
      <c r="C889" s="460" t="s">
        <v>11386</v>
      </c>
      <c r="D889" s="464"/>
      <c r="E889" s="463" t="s">
        <v>11481</v>
      </c>
      <c r="F889" s="464" t="s">
        <v>659</v>
      </c>
      <c r="G889" s="480" t="s">
        <v>1610</v>
      </c>
      <c r="H889" s="466"/>
      <c r="I889" s="471">
        <v>2</v>
      </c>
    </row>
    <row r="890" spans="1:9" ht="62.25" customHeight="1" x14ac:dyDescent="0.2">
      <c r="A890" s="455">
        <v>882</v>
      </c>
      <c r="B890" s="430" t="s">
        <v>11482</v>
      </c>
      <c r="C890" s="460" t="s">
        <v>11483</v>
      </c>
      <c r="D890" s="464"/>
      <c r="E890" s="463" t="s">
        <v>11484</v>
      </c>
      <c r="F890" s="464" t="s">
        <v>659</v>
      </c>
      <c r="G890" s="480" t="s">
        <v>1610</v>
      </c>
      <c r="H890" s="466"/>
      <c r="I890" s="471">
        <v>1</v>
      </c>
    </row>
    <row r="891" spans="1:9" ht="56.25" customHeight="1" x14ac:dyDescent="0.2">
      <c r="A891" s="455">
        <v>883</v>
      </c>
      <c r="B891" s="430" t="s">
        <v>11485</v>
      </c>
      <c r="C891" s="460" t="s">
        <v>11486</v>
      </c>
      <c r="D891" s="464"/>
      <c r="E891" s="463" t="s">
        <v>11487</v>
      </c>
      <c r="F891" s="464" t="s">
        <v>659</v>
      </c>
      <c r="G891" s="480" t="s">
        <v>1610</v>
      </c>
      <c r="H891" s="466"/>
      <c r="I891" s="471">
        <v>1</v>
      </c>
    </row>
    <row r="892" spans="1:9" ht="56.25" customHeight="1" x14ac:dyDescent="0.2">
      <c r="A892" s="455">
        <v>884</v>
      </c>
      <c r="B892" s="430" t="s">
        <v>11488</v>
      </c>
      <c r="C892" s="460" t="s">
        <v>11489</v>
      </c>
      <c r="D892" s="464"/>
      <c r="E892" s="463" t="s">
        <v>11490</v>
      </c>
      <c r="F892" s="464" t="s">
        <v>659</v>
      </c>
      <c r="G892" s="480" t="s">
        <v>1610</v>
      </c>
      <c r="H892" s="466"/>
      <c r="I892" s="471">
        <v>1</v>
      </c>
    </row>
    <row r="893" spans="1:9" ht="56.25" customHeight="1" x14ac:dyDescent="0.2">
      <c r="A893" s="455">
        <v>885</v>
      </c>
      <c r="B893" s="430" t="s">
        <v>11491</v>
      </c>
      <c r="C893" s="460" t="s">
        <v>10832</v>
      </c>
      <c r="D893" s="464"/>
      <c r="E893" s="463" t="s">
        <v>4010</v>
      </c>
      <c r="F893" s="464" t="s">
        <v>659</v>
      </c>
      <c r="G893" s="480" t="s">
        <v>1610</v>
      </c>
      <c r="H893" s="466"/>
      <c r="I893" s="471">
        <v>1</v>
      </c>
    </row>
    <row r="894" spans="1:9" ht="57" customHeight="1" x14ac:dyDescent="0.2">
      <c r="A894" s="455">
        <v>886</v>
      </c>
      <c r="B894" s="430" t="s">
        <v>11492</v>
      </c>
      <c r="C894" s="478" t="s">
        <v>10366</v>
      </c>
      <c r="D894" s="464"/>
      <c r="E894" s="479" t="s">
        <v>4001</v>
      </c>
      <c r="F894" s="464" t="s">
        <v>659</v>
      </c>
      <c r="G894" s="480" t="s">
        <v>1610</v>
      </c>
      <c r="H894" s="466"/>
      <c r="I894" s="543">
        <v>1</v>
      </c>
    </row>
    <row r="895" spans="1:9" ht="57" customHeight="1" x14ac:dyDescent="0.2">
      <c r="A895" s="455">
        <v>887</v>
      </c>
      <c r="B895" s="430" t="s">
        <v>11493</v>
      </c>
      <c r="C895" s="460" t="s">
        <v>11494</v>
      </c>
      <c r="D895" s="464"/>
      <c r="E895" s="463" t="s">
        <v>11495</v>
      </c>
      <c r="F895" s="464" t="s">
        <v>659</v>
      </c>
      <c r="G895" s="480" t="s">
        <v>1610</v>
      </c>
      <c r="H895" s="466"/>
      <c r="I895" s="471">
        <v>2</v>
      </c>
    </row>
    <row r="896" spans="1:9" ht="57" customHeight="1" x14ac:dyDescent="0.2">
      <c r="A896" s="455">
        <v>888</v>
      </c>
      <c r="B896" s="430" t="s">
        <v>11496</v>
      </c>
      <c r="C896" s="460" t="s">
        <v>11497</v>
      </c>
      <c r="D896" s="464"/>
      <c r="E896" s="463" t="s">
        <v>11498</v>
      </c>
      <c r="F896" s="464" t="s">
        <v>659</v>
      </c>
      <c r="G896" s="480" t="s">
        <v>1610</v>
      </c>
      <c r="H896" s="466"/>
      <c r="I896" s="471">
        <v>3</v>
      </c>
    </row>
    <row r="897" spans="1:9" ht="57.75" customHeight="1" x14ac:dyDescent="0.2">
      <c r="A897" s="455">
        <v>889</v>
      </c>
      <c r="B897" s="430" t="s">
        <v>11499</v>
      </c>
      <c r="C897" s="460" t="s">
        <v>11500</v>
      </c>
      <c r="D897" s="464"/>
      <c r="E897" s="463" t="s">
        <v>11501</v>
      </c>
      <c r="F897" s="464" t="s">
        <v>659</v>
      </c>
      <c r="G897" s="480" t="s">
        <v>1610</v>
      </c>
      <c r="H897" s="466"/>
      <c r="I897" s="471">
        <v>1</v>
      </c>
    </row>
    <row r="898" spans="1:9" ht="57.75" customHeight="1" x14ac:dyDescent="0.2">
      <c r="A898" s="455">
        <v>890</v>
      </c>
      <c r="B898" s="430" t="s">
        <v>11502</v>
      </c>
      <c r="C898" s="460" t="s">
        <v>11503</v>
      </c>
      <c r="D898" s="464"/>
      <c r="E898" s="463" t="s">
        <v>11504</v>
      </c>
      <c r="F898" s="464" t="s">
        <v>659</v>
      </c>
      <c r="G898" s="480" t="s">
        <v>1610</v>
      </c>
      <c r="H898" s="466"/>
      <c r="I898" s="471">
        <v>1</v>
      </c>
    </row>
    <row r="899" spans="1:9" ht="57.75" customHeight="1" x14ac:dyDescent="0.2">
      <c r="A899" s="455">
        <v>891</v>
      </c>
      <c r="B899" s="430" t="s">
        <v>11505</v>
      </c>
      <c r="C899" s="460" t="s">
        <v>11506</v>
      </c>
      <c r="D899" s="464"/>
      <c r="E899" s="463" t="s">
        <v>11507</v>
      </c>
      <c r="F899" s="464" t="s">
        <v>659</v>
      </c>
      <c r="G899" s="480" t="s">
        <v>1610</v>
      </c>
      <c r="H899" s="466"/>
      <c r="I899" s="471">
        <v>2</v>
      </c>
    </row>
    <row r="900" spans="1:9" ht="57.75" customHeight="1" x14ac:dyDescent="0.2">
      <c r="A900" s="455">
        <v>892</v>
      </c>
      <c r="B900" s="430" t="s">
        <v>11508</v>
      </c>
      <c r="C900" s="478" t="s">
        <v>11509</v>
      </c>
      <c r="D900" s="464"/>
      <c r="E900" s="479" t="s">
        <v>11510</v>
      </c>
      <c r="F900" s="464" t="s">
        <v>659</v>
      </c>
      <c r="G900" s="480" t="s">
        <v>1610</v>
      </c>
      <c r="H900" s="466"/>
      <c r="I900" s="558">
        <v>1</v>
      </c>
    </row>
    <row r="901" spans="1:9" ht="57.75" customHeight="1" x14ac:dyDescent="0.2">
      <c r="A901" s="455">
        <v>893</v>
      </c>
      <c r="B901" s="430" t="s">
        <v>11511</v>
      </c>
      <c r="C901" s="460" t="s">
        <v>11512</v>
      </c>
      <c r="D901" s="464"/>
      <c r="E901" s="463" t="s">
        <v>11513</v>
      </c>
      <c r="F901" s="464" t="s">
        <v>659</v>
      </c>
      <c r="G901" s="480" t="s">
        <v>1610</v>
      </c>
      <c r="H901" s="466"/>
      <c r="I901" s="471">
        <v>1</v>
      </c>
    </row>
    <row r="902" spans="1:9" ht="62.25" customHeight="1" x14ac:dyDescent="0.2">
      <c r="A902" s="455">
        <v>894</v>
      </c>
      <c r="B902" s="430" t="s">
        <v>11514</v>
      </c>
      <c r="C902" s="460" t="s">
        <v>11515</v>
      </c>
      <c r="D902" s="464"/>
      <c r="E902" s="463" t="s">
        <v>11516</v>
      </c>
      <c r="F902" s="464" t="s">
        <v>659</v>
      </c>
      <c r="G902" s="480" t="s">
        <v>1610</v>
      </c>
      <c r="H902" s="466"/>
      <c r="I902" s="471">
        <v>1</v>
      </c>
    </row>
    <row r="903" spans="1:9" ht="62.25" customHeight="1" x14ac:dyDescent="0.2">
      <c r="A903" s="455">
        <v>895</v>
      </c>
      <c r="B903" s="430" t="s">
        <v>11517</v>
      </c>
      <c r="C903" s="460" t="s">
        <v>11518</v>
      </c>
      <c r="D903" s="464"/>
      <c r="E903" s="463" t="s">
        <v>11519</v>
      </c>
      <c r="F903" s="464" t="s">
        <v>659</v>
      </c>
      <c r="G903" s="480" t="s">
        <v>1610</v>
      </c>
      <c r="H903" s="466"/>
      <c r="I903" s="471">
        <v>1</v>
      </c>
    </row>
    <row r="904" spans="1:9" ht="62.25" customHeight="1" x14ac:dyDescent="0.2">
      <c r="A904" s="455">
        <v>896</v>
      </c>
      <c r="B904" s="430" t="s">
        <v>11520</v>
      </c>
      <c r="C904" s="460" t="s">
        <v>11521</v>
      </c>
      <c r="D904" s="464"/>
      <c r="E904" s="463" t="s">
        <v>11522</v>
      </c>
      <c r="F904" s="464" t="s">
        <v>659</v>
      </c>
      <c r="G904" s="480" t="s">
        <v>1610</v>
      </c>
      <c r="H904" s="466"/>
      <c r="I904" s="471">
        <v>1</v>
      </c>
    </row>
    <row r="905" spans="1:9" ht="66" customHeight="1" x14ac:dyDescent="0.2">
      <c r="A905" s="455">
        <v>897</v>
      </c>
      <c r="B905" s="430" t="s">
        <v>11523</v>
      </c>
      <c r="C905" s="460" t="s">
        <v>11524</v>
      </c>
      <c r="D905" s="464"/>
      <c r="E905" s="463" t="s">
        <v>11525</v>
      </c>
      <c r="F905" s="464" t="s">
        <v>659</v>
      </c>
      <c r="G905" s="480" t="s">
        <v>1610</v>
      </c>
      <c r="H905" s="466"/>
      <c r="I905" s="471">
        <v>1</v>
      </c>
    </row>
    <row r="906" spans="1:9" ht="66" customHeight="1" x14ac:dyDescent="0.2">
      <c r="A906" s="455">
        <v>898</v>
      </c>
      <c r="B906" s="430" t="s">
        <v>11526</v>
      </c>
      <c r="C906" s="478" t="s">
        <v>11527</v>
      </c>
      <c r="D906" s="464"/>
      <c r="E906" s="479" t="s">
        <v>11528</v>
      </c>
      <c r="F906" s="464" t="s">
        <v>659</v>
      </c>
      <c r="G906" s="480" t="s">
        <v>1610</v>
      </c>
      <c r="H906" s="466"/>
      <c r="I906" s="543">
        <v>1</v>
      </c>
    </row>
    <row r="907" spans="1:9" ht="61.5" customHeight="1" x14ac:dyDescent="0.2">
      <c r="A907" s="455">
        <v>899</v>
      </c>
      <c r="B907" s="430" t="s">
        <v>11529</v>
      </c>
      <c r="C907" s="460" t="s">
        <v>11530</v>
      </c>
      <c r="D907" s="464"/>
      <c r="E907" s="463" t="s">
        <v>11531</v>
      </c>
      <c r="F907" s="464" t="s">
        <v>3559</v>
      </c>
      <c r="G907" s="464" t="s">
        <v>1610</v>
      </c>
      <c r="H907" s="466"/>
      <c r="I907" s="471">
        <v>1</v>
      </c>
    </row>
    <row r="908" spans="1:9" ht="61.5" customHeight="1" x14ac:dyDescent="0.2">
      <c r="A908" s="455">
        <v>900</v>
      </c>
      <c r="B908" s="430" t="s">
        <v>11532</v>
      </c>
      <c r="C908" s="460" t="s">
        <v>11533</v>
      </c>
      <c r="D908" s="464"/>
      <c r="E908" s="463" t="s">
        <v>11534</v>
      </c>
      <c r="F908" s="464" t="s">
        <v>3559</v>
      </c>
      <c r="G908" s="464" t="s">
        <v>1610</v>
      </c>
      <c r="H908" s="466"/>
      <c r="I908" s="471">
        <v>1</v>
      </c>
    </row>
    <row r="909" spans="1:9" ht="61.5" customHeight="1" x14ac:dyDescent="0.2">
      <c r="A909" s="455">
        <v>901</v>
      </c>
      <c r="B909" s="430" t="s">
        <v>11535</v>
      </c>
      <c r="C909" s="460" t="s">
        <v>11536</v>
      </c>
      <c r="D909" s="464"/>
      <c r="E909" s="463" t="s">
        <v>11537</v>
      </c>
      <c r="F909" s="464" t="s">
        <v>3559</v>
      </c>
      <c r="G909" s="464" t="s">
        <v>1610</v>
      </c>
      <c r="H909" s="466"/>
      <c r="I909" s="471">
        <v>1</v>
      </c>
    </row>
    <row r="910" spans="1:9" ht="61.5" customHeight="1" x14ac:dyDescent="0.2">
      <c r="A910" s="455">
        <v>902</v>
      </c>
      <c r="B910" s="430" t="s">
        <v>11538</v>
      </c>
      <c r="C910" s="460" t="s">
        <v>11539</v>
      </c>
      <c r="D910" s="464"/>
      <c r="E910" s="463" t="s">
        <v>11540</v>
      </c>
      <c r="F910" s="464" t="s">
        <v>3559</v>
      </c>
      <c r="G910" s="464" t="s">
        <v>1610</v>
      </c>
      <c r="H910" s="466"/>
      <c r="I910" s="471">
        <v>1</v>
      </c>
    </row>
    <row r="911" spans="1:9" ht="61.5" customHeight="1" x14ac:dyDescent="0.2">
      <c r="A911" s="455">
        <v>903</v>
      </c>
      <c r="B911" s="430" t="s">
        <v>11541</v>
      </c>
      <c r="C911" s="460" t="s">
        <v>10629</v>
      </c>
      <c r="D911" s="464"/>
      <c r="E911" s="463" t="s">
        <v>11542</v>
      </c>
      <c r="F911" s="464" t="s">
        <v>3559</v>
      </c>
      <c r="G911" s="464" t="s">
        <v>1610</v>
      </c>
      <c r="H911" s="466"/>
      <c r="I911" s="471">
        <v>1</v>
      </c>
    </row>
    <row r="912" spans="1:9" ht="61.5" customHeight="1" x14ac:dyDescent="0.2">
      <c r="A912" s="455">
        <v>904</v>
      </c>
      <c r="B912" s="430" t="s">
        <v>11543</v>
      </c>
      <c r="C912" s="478" t="s">
        <v>11544</v>
      </c>
      <c r="D912" s="464"/>
      <c r="E912" s="463" t="s">
        <v>11545</v>
      </c>
      <c r="F912" s="464" t="s">
        <v>3559</v>
      </c>
      <c r="G912" s="464" t="s">
        <v>1610</v>
      </c>
      <c r="H912" s="466"/>
      <c r="I912" s="543">
        <v>2</v>
      </c>
    </row>
    <row r="913" spans="1:9" ht="61.5" customHeight="1" x14ac:dyDescent="0.2">
      <c r="A913" s="455">
        <v>905</v>
      </c>
      <c r="B913" s="455" t="s">
        <v>11546</v>
      </c>
      <c r="C913" s="460" t="s">
        <v>11547</v>
      </c>
      <c r="D913" s="464"/>
      <c r="E913" s="463" t="s">
        <v>11548</v>
      </c>
      <c r="F913" s="482" t="s">
        <v>1361</v>
      </c>
      <c r="G913" s="464" t="s">
        <v>1610</v>
      </c>
      <c r="H913" s="466"/>
      <c r="I913" s="471">
        <v>1</v>
      </c>
    </row>
    <row r="914" spans="1:9" ht="61.5" customHeight="1" x14ac:dyDescent="0.2">
      <c r="A914" s="455">
        <v>906</v>
      </c>
      <c r="B914" s="430" t="s">
        <v>11549</v>
      </c>
      <c r="C914" s="460" t="s">
        <v>11550</v>
      </c>
      <c r="D914" s="464"/>
      <c r="E914" s="463" t="s">
        <v>11551</v>
      </c>
      <c r="F914" s="482" t="s">
        <v>1361</v>
      </c>
      <c r="G914" s="464" t="s">
        <v>1610</v>
      </c>
      <c r="H914" s="466"/>
      <c r="I914" s="471">
        <v>1</v>
      </c>
    </row>
    <row r="915" spans="1:9" ht="61.5" customHeight="1" x14ac:dyDescent="0.2">
      <c r="A915" s="455">
        <v>907</v>
      </c>
      <c r="B915" s="430" t="s">
        <v>11552</v>
      </c>
      <c r="C915" s="460" t="s">
        <v>11436</v>
      </c>
      <c r="D915" s="464"/>
      <c r="E915" s="463" t="s">
        <v>11553</v>
      </c>
      <c r="F915" s="464" t="s">
        <v>659</v>
      </c>
      <c r="G915" s="464" t="s">
        <v>1610</v>
      </c>
      <c r="H915" s="466"/>
      <c r="I915" s="471">
        <v>1</v>
      </c>
    </row>
    <row r="916" spans="1:9" ht="65.25" customHeight="1" x14ac:dyDescent="0.2">
      <c r="A916" s="455">
        <v>908</v>
      </c>
      <c r="B916" s="430" t="s">
        <v>11554</v>
      </c>
      <c r="C916" s="460" t="s">
        <v>11436</v>
      </c>
      <c r="D916" s="464"/>
      <c r="E916" s="463" t="s">
        <v>11555</v>
      </c>
      <c r="F916" s="464" t="s">
        <v>659</v>
      </c>
      <c r="G916" s="464" t="s">
        <v>1610</v>
      </c>
      <c r="H916" s="466"/>
      <c r="I916" s="471">
        <v>1</v>
      </c>
    </row>
    <row r="917" spans="1:9" ht="65.25" customHeight="1" x14ac:dyDescent="0.2">
      <c r="A917" s="455">
        <v>909</v>
      </c>
      <c r="B917" s="430" t="s">
        <v>11556</v>
      </c>
      <c r="C917" s="460" t="s">
        <v>11557</v>
      </c>
      <c r="D917" s="50">
        <v>2015</v>
      </c>
      <c r="E917" s="463" t="s">
        <v>11558</v>
      </c>
      <c r="F917" s="464" t="s">
        <v>2937</v>
      </c>
      <c r="G917" s="464" t="s">
        <v>1610</v>
      </c>
      <c r="H917" s="466"/>
      <c r="I917" s="471">
        <v>1</v>
      </c>
    </row>
    <row r="918" spans="1:9" ht="67.5" customHeight="1" x14ac:dyDescent="0.2">
      <c r="A918" s="455">
        <v>910</v>
      </c>
      <c r="B918" s="430" t="s">
        <v>11559</v>
      </c>
      <c r="C918" s="460" t="s">
        <v>9871</v>
      </c>
      <c r="D918" s="50">
        <v>2015</v>
      </c>
      <c r="E918" s="463" t="s">
        <v>11560</v>
      </c>
      <c r="F918" s="464" t="s">
        <v>2937</v>
      </c>
      <c r="G918" s="464" t="s">
        <v>1610</v>
      </c>
      <c r="H918" s="466"/>
      <c r="I918" s="471">
        <v>1</v>
      </c>
    </row>
    <row r="919" spans="1:9" ht="84.75" customHeight="1" x14ac:dyDescent="0.2">
      <c r="A919" s="455">
        <v>911</v>
      </c>
      <c r="B919" s="430" t="s">
        <v>11561</v>
      </c>
      <c r="C919" s="460" t="s">
        <v>11562</v>
      </c>
      <c r="D919" s="464">
        <v>2015</v>
      </c>
      <c r="E919" s="463" t="s">
        <v>11563</v>
      </c>
      <c r="F919" s="464" t="s">
        <v>7878</v>
      </c>
      <c r="G919" s="464" t="s">
        <v>1610</v>
      </c>
      <c r="H919" s="466"/>
      <c r="I919" s="471">
        <v>1</v>
      </c>
    </row>
    <row r="920" spans="1:9" ht="84.75" customHeight="1" x14ac:dyDescent="0.2">
      <c r="A920" s="455">
        <v>912</v>
      </c>
      <c r="B920" s="430" t="s">
        <v>11564</v>
      </c>
      <c r="C920" s="460" t="s">
        <v>11565</v>
      </c>
      <c r="D920" s="464">
        <v>2015</v>
      </c>
      <c r="E920" s="463" t="s">
        <v>11566</v>
      </c>
      <c r="F920" s="464" t="s">
        <v>7878</v>
      </c>
      <c r="G920" s="464" t="s">
        <v>1610</v>
      </c>
      <c r="H920" s="466"/>
      <c r="I920" s="471">
        <v>1</v>
      </c>
    </row>
    <row r="921" spans="1:9" ht="61.5" customHeight="1" x14ac:dyDescent="0.2">
      <c r="A921" s="455">
        <v>913</v>
      </c>
      <c r="B921" s="455" t="s">
        <v>11567</v>
      </c>
      <c r="C921" s="460" t="s">
        <v>11568</v>
      </c>
      <c r="D921" s="464">
        <v>2001</v>
      </c>
      <c r="E921" s="466" t="s">
        <v>11569</v>
      </c>
      <c r="F921" s="464" t="s">
        <v>740</v>
      </c>
      <c r="G921" s="464" t="s">
        <v>1610</v>
      </c>
      <c r="H921" s="466"/>
      <c r="I921" s="47">
        <v>1</v>
      </c>
    </row>
    <row r="922" spans="1:9" ht="61.5" customHeight="1" x14ac:dyDescent="0.2">
      <c r="A922" s="455">
        <v>914</v>
      </c>
      <c r="B922" s="455" t="s">
        <v>11570</v>
      </c>
      <c r="C922" s="460" t="s">
        <v>11571</v>
      </c>
      <c r="D922" s="464">
        <v>2013</v>
      </c>
      <c r="E922" s="466" t="s">
        <v>11572</v>
      </c>
      <c r="F922" s="464" t="s">
        <v>740</v>
      </c>
      <c r="G922" s="464" t="s">
        <v>1610</v>
      </c>
      <c r="H922" s="466"/>
      <c r="I922" s="47">
        <v>1</v>
      </c>
    </row>
    <row r="923" spans="1:9" ht="61.5" customHeight="1" x14ac:dyDescent="0.2">
      <c r="A923" s="455">
        <v>915</v>
      </c>
      <c r="B923" s="455" t="s">
        <v>11573</v>
      </c>
      <c r="C923" s="476" t="s">
        <v>11574</v>
      </c>
      <c r="D923" s="464">
        <v>2014</v>
      </c>
      <c r="E923" s="466" t="s">
        <v>11575</v>
      </c>
      <c r="F923" s="464" t="s">
        <v>740</v>
      </c>
      <c r="G923" s="464" t="s">
        <v>1610</v>
      </c>
      <c r="H923" s="466"/>
      <c r="I923" s="47">
        <v>1</v>
      </c>
    </row>
    <row r="924" spans="1:9" ht="53.25" customHeight="1" x14ac:dyDescent="0.2">
      <c r="A924" s="455">
        <v>916</v>
      </c>
      <c r="B924" s="455" t="s">
        <v>11576</v>
      </c>
      <c r="C924" s="460" t="s">
        <v>11577</v>
      </c>
      <c r="D924" s="464">
        <v>2014</v>
      </c>
      <c r="E924" s="460" t="s">
        <v>11578</v>
      </c>
      <c r="F924" s="464" t="s">
        <v>740</v>
      </c>
      <c r="G924" s="464" t="s">
        <v>1610</v>
      </c>
      <c r="H924" s="466"/>
      <c r="I924" s="47">
        <v>1</v>
      </c>
    </row>
    <row r="925" spans="1:9" ht="53.25" customHeight="1" x14ac:dyDescent="0.2">
      <c r="A925" s="455">
        <v>917</v>
      </c>
      <c r="B925" s="455" t="s">
        <v>11579</v>
      </c>
      <c r="C925" s="476" t="s">
        <v>11580</v>
      </c>
      <c r="D925" s="464">
        <v>2009</v>
      </c>
      <c r="E925" s="460" t="s">
        <v>11581</v>
      </c>
      <c r="F925" s="464" t="s">
        <v>659</v>
      </c>
      <c r="G925" s="464" t="s">
        <v>1610</v>
      </c>
      <c r="H925" s="466"/>
      <c r="I925" s="47">
        <v>1</v>
      </c>
    </row>
    <row r="926" spans="1:9" ht="53.25" customHeight="1" x14ac:dyDescent="0.2">
      <c r="A926" s="455">
        <v>918</v>
      </c>
      <c r="B926" s="455" t="s">
        <v>11582</v>
      </c>
      <c r="C926" s="460" t="s">
        <v>11583</v>
      </c>
      <c r="D926" s="473">
        <v>2009</v>
      </c>
      <c r="E926" s="460" t="s">
        <v>10766</v>
      </c>
      <c r="F926" s="464" t="s">
        <v>740</v>
      </c>
      <c r="G926" s="464" t="s">
        <v>1610</v>
      </c>
      <c r="H926" s="466"/>
      <c r="I926" s="47">
        <v>1</v>
      </c>
    </row>
    <row r="927" spans="1:9" ht="61.5" customHeight="1" x14ac:dyDescent="0.2">
      <c r="A927" s="455">
        <v>919</v>
      </c>
      <c r="B927" s="455" t="s">
        <v>11584</v>
      </c>
      <c r="C927" s="478" t="s">
        <v>11585</v>
      </c>
      <c r="D927" s="473">
        <v>2008</v>
      </c>
      <c r="E927" s="460" t="s">
        <v>11586</v>
      </c>
      <c r="F927" s="464" t="s">
        <v>740</v>
      </c>
      <c r="G927" s="464" t="s">
        <v>1610</v>
      </c>
      <c r="H927" s="466"/>
      <c r="I927" s="47">
        <v>1</v>
      </c>
    </row>
    <row r="928" spans="1:9" ht="61.5" customHeight="1" x14ac:dyDescent="0.2">
      <c r="A928" s="455">
        <v>920</v>
      </c>
      <c r="B928" s="455" t="s">
        <v>11587</v>
      </c>
      <c r="C928" s="460" t="s">
        <v>11588</v>
      </c>
      <c r="D928" s="473">
        <v>2008</v>
      </c>
      <c r="E928" s="460" t="s">
        <v>11589</v>
      </c>
      <c r="F928" s="464" t="s">
        <v>740</v>
      </c>
      <c r="G928" s="464" t="s">
        <v>1610</v>
      </c>
      <c r="H928" s="466"/>
      <c r="I928" s="47">
        <v>1</v>
      </c>
    </row>
    <row r="929" spans="1:9" ht="61.5" customHeight="1" x14ac:dyDescent="0.2">
      <c r="A929" s="455">
        <v>921</v>
      </c>
      <c r="B929" s="455" t="s">
        <v>11590</v>
      </c>
      <c r="C929" s="460" t="s">
        <v>11591</v>
      </c>
      <c r="D929" s="473">
        <v>1996</v>
      </c>
      <c r="E929" s="460" t="s">
        <v>11592</v>
      </c>
      <c r="F929" s="464" t="s">
        <v>740</v>
      </c>
      <c r="G929" s="464" t="s">
        <v>1610</v>
      </c>
      <c r="H929" s="466"/>
      <c r="I929" s="47">
        <v>1</v>
      </c>
    </row>
    <row r="930" spans="1:9" ht="61.5" customHeight="1" x14ac:dyDescent="0.2">
      <c r="A930" s="455">
        <v>922</v>
      </c>
      <c r="B930" s="455" t="s">
        <v>11593</v>
      </c>
      <c r="C930" s="460" t="s">
        <v>11594</v>
      </c>
      <c r="D930" s="473">
        <v>2011</v>
      </c>
      <c r="E930" s="460" t="s">
        <v>11595</v>
      </c>
      <c r="F930" s="464" t="s">
        <v>740</v>
      </c>
      <c r="G930" s="464" t="s">
        <v>1610</v>
      </c>
      <c r="H930" s="466"/>
      <c r="I930" s="47">
        <v>1</v>
      </c>
    </row>
    <row r="931" spans="1:9" ht="61.5" customHeight="1" x14ac:dyDescent="0.2">
      <c r="A931" s="455">
        <v>923</v>
      </c>
      <c r="B931" s="455" t="s">
        <v>11596</v>
      </c>
      <c r="C931" s="460" t="s">
        <v>10167</v>
      </c>
      <c r="D931" s="473">
        <v>2011</v>
      </c>
      <c r="E931" s="460" t="s">
        <v>11597</v>
      </c>
      <c r="F931" s="464" t="s">
        <v>740</v>
      </c>
      <c r="G931" s="464" t="s">
        <v>1610</v>
      </c>
      <c r="H931" s="466"/>
      <c r="I931" s="47">
        <v>1</v>
      </c>
    </row>
    <row r="932" spans="1:9" ht="61.5" customHeight="1" x14ac:dyDescent="0.2">
      <c r="A932" s="455">
        <v>924</v>
      </c>
      <c r="B932" s="455" t="s">
        <v>11598</v>
      </c>
      <c r="C932" s="460" t="s">
        <v>11599</v>
      </c>
      <c r="D932" s="473">
        <v>2013</v>
      </c>
      <c r="E932" s="460" t="s">
        <v>11600</v>
      </c>
      <c r="F932" s="464" t="s">
        <v>740</v>
      </c>
      <c r="G932" s="464" t="s">
        <v>1610</v>
      </c>
      <c r="H932" s="466"/>
      <c r="I932" s="47">
        <v>1</v>
      </c>
    </row>
    <row r="933" spans="1:9" ht="61.5" customHeight="1" x14ac:dyDescent="0.2">
      <c r="A933" s="455">
        <v>925</v>
      </c>
      <c r="B933" s="455" t="s">
        <v>11601</v>
      </c>
      <c r="C933" s="460" t="s">
        <v>11602</v>
      </c>
      <c r="D933" s="473">
        <v>2013</v>
      </c>
      <c r="E933" s="460" t="s">
        <v>11603</v>
      </c>
      <c r="F933" s="464" t="s">
        <v>740</v>
      </c>
      <c r="G933" s="464" t="s">
        <v>1610</v>
      </c>
      <c r="H933" s="466"/>
      <c r="I933" s="47">
        <v>1</v>
      </c>
    </row>
    <row r="934" spans="1:9" ht="51" customHeight="1" x14ac:dyDescent="0.2">
      <c r="A934" s="455">
        <v>926</v>
      </c>
      <c r="B934" s="455" t="s">
        <v>11604</v>
      </c>
      <c r="C934" s="460" t="s">
        <v>11599</v>
      </c>
      <c r="D934" s="473">
        <v>2013</v>
      </c>
      <c r="E934" s="460" t="s">
        <v>11605</v>
      </c>
      <c r="F934" s="464" t="s">
        <v>740</v>
      </c>
      <c r="G934" s="464" t="s">
        <v>1610</v>
      </c>
      <c r="H934" s="466"/>
      <c r="I934" s="47">
        <v>1</v>
      </c>
    </row>
    <row r="935" spans="1:9" ht="51" customHeight="1" x14ac:dyDescent="0.2">
      <c r="A935" s="455">
        <v>927</v>
      </c>
      <c r="B935" s="455" t="s">
        <v>11606</v>
      </c>
      <c r="C935" s="460" t="s">
        <v>11607</v>
      </c>
      <c r="D935" s="473">
        <v>2013</v>
      </c>
      <c r="E935" s="460" t="s">
        <v>3915</v>
      </c>
      <c r="F935" s="464" t="s">
        <v>740</v>
      </c>
      <c r="G935" s="464" t="s">
        <v>1610</v>
      </c>
      <c r="H935" s="466"/>
      <c r="I935" s="47">
        <v>1</v>
      </c>
    </row>
    <row r="936" spans="1:9" ht="51" customHeight="1" x14ac:dyDescent="0.2">
      <c r="A936" s="455">
        <v>928</v>
      </c>
      <c r="B936" s="455" t="s">
        <v>11608</v>
      </c>
      <c r="C936" s="460" t="s">
        <v>11609</v>
      </c>
      <c r="D936" s="464">
        <v>2015</v>
      </c>
      <c r="E936" s="460" t="s">
        <v>11610</v>
      </c>
      <c r="F936" s="464" t="s">
        <v>7878</v>
      </c>
      <c r="G936" s="464" t="s">
        <v>1610</v>
      </c>
      <c r="H936" s="466"/>
      <c r="I936" s="47">
        <v>1</v>
      </c>
    </row>
    <row r="937" spans="1:9" ht="51" customHeight="1" x14ac:dyDescent="0.2">
      <c r="A937" s="455">
        <v>929</v>
      </c>
      <c r="B937" s="455" t="s">
        <v>11611</v>
      </c>
      <c r="C937" s="460" t="s">
        <v>11609</v>
      </c>
      <c r="D937" s="464">
        <v>2015</v>
      </c>
      <c r="E937" s="460" t="s">
        <v>11612</v>
      </c>
      <c r="F937" s="464" t="s">
        <v>7878</v>
      </c>
      <c r="G937" s="464" t="s">
        <v>1610</v>
      </c>
      <c r="H937" s="466"/>
      <c r="I937" s="47">
        <v>2</v>
      </c>
    </row>
    <row r="938" spans="1:9" ht="51" customHeight="1" x14ac:dyDescent="0.2">
      <c r="A938" s="455">
        <v>930</v>
      </c>
      <c r="B938" s="455" t="s">
        <v>11613</v>
      </c>
      <c r="C938" s="460" t="s">
        <v>11609</v>
      </c>
      <c r="D938" s="464">
        <v>2015</v>
      </c>
      <c r="E938" s="460" t="s">
        <v>11614</v>
      </c>
      <c r="F938" s="464" t="s">
        <v>7878</v>
      </c>
      <c r="G938" s="464" t="s">
        <v>1610</v>
      </c>
      <c r="H938" s="466"/>
      <c r="I938" s="47">
        <v>2</v>
      </c>
    </row>
    <row r="939" spans="1:9" ht="51" customHeight="1" x14ac:dyDescent="0.2">
      <c r="A939" s="455">
        <v>931</v>
      </c>
      <c r="B939" s="455" t="s">
        <v>11615</v>
      </c>
      <c r="C939" s="460" t="s">
        <v>11609</v>
      </c>
      <c r="D939" s="464">
        <v>2015</v>
      </c>
      <c r="E939" s="460" t="s">
        <v>11616</v>
      </c>
      <c r="F939" s="464" t="s">
        <v>7878</v>
      </c>
      <c r="G939" s="464" t="s">
        <v>1610</v>
      </c>
      <c r="H939" s="466"/>
      <c r="I939" s="47">
        <v>2</v>
      </c>
    </row>
    <row r="940" spans="1:9" ht="51" customHeight="1" x14ac:dyDescent="0.2">
      <c r="A940" s="455">
        <v>932</v>
      </c>
      <c r="B940" s="455" t="s">
        <v>11617</v>
      </c>
      <c r="C940" s="460" t="s">
        <v>11618</v>
      </c>
      <c r="D940" s="464"/>
      <c r="E940" s="460" t="s">
        <v>11619</v>
      </c>
      <c r="F940" s="464" t="s">
        <v>659</v>
      </c>
      <c r="G940" s="464" t="s">
        <v>1610</v>
      </c>
      <c r="H940" s="466"/>
      <c r="I940" s="47">
        <v>1</v>
      </c>
    </row>
    <row r="941" spans="1:9" ht="88.5" customHeight="1" x14ac:dyDescent="0.2">
      <c r="A941" s="455">
        <v>933</v>
      </c>
      <c r="B941" s="455" t="s">
        <v>11620</v>
      </c>
      <c r="C941" s="460" t="s">
        <v>11621</v>
      </c>
      <c r="D941" s="464"/>
      <c r="E941" s="460" t="s">
        <v>11622</v>
      </c>
      <c r="F941" s="464" t="s">
        <v>659</v>
      </c>
      <c r="G941" s="464" t="s">
        <v>1610</v>
      </c>
      <c r="H941" s="466"/>
      <c r="I941" s="47">
        <v>1</v>
      </c>
    </row>
    <row r="942" spans="1:9" ht="67.5" customHeight="1" x14ac:dyDescent="0.2">
      <c r="A942" s="455">
        <v>934</v>
      </c>
      <c r="B942" s="455" t="s">
        <v>11623</v>
      </c>
      <c r="C942" s="460" t="s">
        <v>11624</v>
      </c>
      <c r="D942" s="464">
        <v>2015</v>
      </c>
      <c r="E942" s="460" t="s">
        <v>11625</v>
      </c>
      <c r="F942" s="482" t="s">
        <v>1361</v>
      </c>
      <c r="G942" s="464" t="s">
        <v>1610</v>
      </c>
      <c r="H942" s="455"/>
      <c r="I942" s="47">
        <v>1</v>
      </c>
    </row>
    <row r="943" spans="1:9" ht="67.5" customHeight="1" x14ac:dyDescent="0.2">
      <c r="A943" s="455">
        <v>935</v>
      </c>
      <c r="B943" s="455" t="s">
        <v>11626</v>
      </c>
      <c r="C943" s="460" t="s">
        <v>9886</v>
      </c>
      <c r="D943" s="46"/>
      <c r="E943" s="460"/>
      <c r="F943" s="464"/>
      <c r="G943" s="464" t="s">
        <v>1057</v>
      </c>
      <c r="H943" s="455" t="s">
        <v>1456</v>
      </c>
      <c r="I943" s="47">
        <v>401</v>
      </c>
    </row>
    <row r="944" spans="1:9" ht="67.5" customHeight="1" x14ac:dyDescent="0.2">
      <c r="A944" s="455">
        <v>936</v>
      </c>
      <c r="B944" s="455" t="s">
        <v>11627</v>
      </c>
      <c r="C944" s="460" t="s">
        <v>11628</v>
      </c>
      <c r="D944" s="464">
        <v>2015</v>
      </c>
      <c r="E944" s="460" t="s">
        <v>11629</v>
      </c>
      <c r="F944" s="464" t="s">
        <v>7878</v>
      </c>
      <c r="G944" s="464" t="s">
        <v>1610</v>
      </c>
      <c r="H944" s="455"/>
      <c r="I944" s="47">
        <v>1</v>
      </c>
    </row>
    <row r="945" spans="1:9" ht="77.25" customHeight="1" x14ac:dyDescent="0.2">
      <c r="A945" s="455">
        <v>937</v>
      </c>
      <c r="B945" s="455" t="s">
        <v>11630</v>
      </c>
      <c r="C945" s="460" t="s">
        <v>9774</v>
      </c>
      <c r="D945" s="464">
        <v>2015</v>
      </c>
      <c r="E945" s="460" t="s">
        <v>11631</v>
      </c>
      <c r="F945" s="464" t="s">
        <v>7878</v>
      </c>
      <c r="G945" s="464" t="s">
        <v>1610</v>
      </c>
      <c r="H945" s="455"/>
      <c r="I945" s="47">
        <v>1</v>
      </c>
    </row>
    <row r="946" spans="1:9" ht="77.25" customHeight="1" x14ac:dyDescent="0.2">
      <c r="A946" s="455">
        <v>938</v>
      </c>
      <c r="B946" s="455" t="s">
        <v>11632</v>
      </c>
      <c r="C946" s="460" t="s">
        <v>11633</v>
      </c>
      <c r="D946" s="464">
        <v>2015</v>
      </c>
      <c r="E946" s="460" t="s">
        <v>11634</v>
      </c>
      <c r="F946" s="464" t="s">
        <v>7878</v>
      </c>
      <c r="G946" s="464" t="s">
        <v>1610</v>
      </c>
      <c r="H946" s="455"/>
      <c r="I946" s="47">
        <v>1</v>
      </c>
    </row>
    <row r="947" spans="1:9" ht="77.25" customHeight="1" x14ac:dyDescent="0.2">
      <c r="A947" s="455">
        <v>939</v>
      </c>
      <c r="B947" s="455" t="s">
        <v>11635</v>
      </c>
      <c r="C947" s="460" t="s">
        <v>10393</v>
      </c>
      <c r="D947" s="464">
        <v>2015</v>
      </c>
      <c r="E947" s="460" t="s">
        <v>11636</v>
      </c>
      <c r="F947" s="464" t="s">
        <v>1433</v>
      </c>
      <c r="G947" s="464" t="s">
        <v>1610</v>
      </c>
      <c r="H947" s="455"/>
      <c r="I947" s="47">
        <v>1</v>
      </c>
    </row>
    <row r="948" spans="1:9" ht="120" customHeight="1" x14ac:dyDescent="0.2">
      <c r="A948" s="455">
        <v>940</v>
      </c>
      <c r="B948" s="455" t="s">
        <v>11637</v>
      </c>
      <c r="C948" s="460" t="s">
        <v>11638</v>
      </c>
      <c r="D948" s="464">
        <v>2015</v>
      </c>
      <c r="E948" s="460" t="s">
        <v>11639</v>
      </c>
      <c r="F948" s="464" t="s">
        <v>1433</v>
      </c>
      <c r="G948" s="464" t="s">
        <v>1610</v>
      </c>
      <c r="H948" s="455"/>
      <c r="I948" s="47">
        <v>1</v>
      </c>
    </row>
    <row r="949" spans="1:9" ht="77.25" customHeight="1" x14ac:dyDescent="0.2">
      <c r="A949" s="455">
        <v>941</v>
      </c>
      <c r="B949" s="455" t="s">
        <v>11640</v>
      </c>
      <c r="C949" s="460" t="s">
        <v>11641</v>
      </c>
      <c r="D949" s="464">
        <v>2015</v>
      </c>
      <c r="E949" s="460" t="s">
        <v>11642</v>
      </c>
      <c r="F949" s="464" t="s">
        <v>7878</v>
      </c>
      <c r="G949" s="464" t="s">
        <v>1610</v>
      </c>
      <c r="H949" s="455"/>
      <c r="I949" s="47">
        <v>1</v>
      </c>
    </row>
    <row r="950" spans="1:9" ht="77.25" customHeight="1" x14ac:dyDescent="0.2">
      <c r="A950" s="455">
        <v>942</v>
      </c>
      <c r="B950" s="455" t="s">
        <v>11643</v>
      </c>
      <c r="C950" s="460" t="s">
        <v>11644</v>
      </c>
      <c r="D950" s="464">
        <v>2015</v>
      </c>
      <c r="E950" s="460" t="s">
        <v>11645</v>
      </c>
      <c r="F950" s="464" t="s">
        <v>7878</v>
      </c>
      <c r="G950" s="464" t="s">
        <v>1610</v>
      </c>
      <c r="H950" s="455"/>
      <c r="I950" s="47">
        <v>1</v>
      </c>
    </row>
    <row r="951" spans="1:9" ht="77.25" customHeight="1" x14ac:dyDescent="0.2">
      <c r="A951" s="455">
        <v>943</v>
      </c>
      <c r="B951" s="455" t="s">
        <v>11646</v>
      </c>
      <c r="C951" s="460" t="s">
        <v>9582</v>
      </c>
      <c r="D951" s="464">
        <v>2015</v>
      </c>
      <c r="E951" s="460" t="s">
        <v>11647</v>
      </c>
      <c r="F951" s="464" t="s">
        <v>541</v>
      </c>
      <c r="G951" s="464" t="s">
        <v>797</v>
      </c>
      <c r="H951" s="455"/>
      <c r="I951" s="47">
        <v>4</v>
      </c>
    </row>
    <row r="952" spans="1:9" ht="61.5" customHeight="1" x14ac:dyDescent="0.2">
      <c r="A952" s="455">
        <v>944</v>
      </c>
      <c r="B952" s="455" t="s">
        <v>11648</v>
      </c>
      <c r="C952" s="460" t="s">
        <v>10832</v>
      </c>
      <c r="D952" s="464">
        <v>2015</v>
      </c>
      <c r="E952" s="460" t="s">
        <v>11649</v>
      </c>
      <c r="F952" s="464" t="s">
        <v>541</v>
      </c>
      <c r="G952" s="464" t="s">
        <v>797</v>
      </c>
      <c r="H952" s="455"/>
      <c r="I952" s="47">
        <v>3</v>
      </c>
    </row>
    <row r="953" spans="1:9" ht="61.5" customHeight="1" x14ac:dyDescent="0.2">
      <c r="A953" s="455">
        <v>945</v>
      </c>
      <c r="B953" s="455" t="s">
        <v>11650</v>
      </c>
      <c r="C953" s="460" t="s">
        <v>11651</v>
      </c>
      <c r="D953" s="464">
        <v>2015</v>
      </c>
      <c r="E953" s="460" t="s">
        <v>11652</v>
      </c>
      <c r="F953" s="464" t="s">
        <v>659</v>
      </c>
      <c r="G953" s="464" t="s">
        <v>1610</v>
      </c>
      <c r="H953" s="455"/>
      <c r="I953" s="47">
        <v>1</v>
      </c>
    </row>
    <row r="954" spans="1:9" ht="111.75" customHeight="1" x14ac:dyDescent="0.2">
      <c r="A954" s="455">
        <v>946</v>
      </c>
      <c r="B954" s="455" t="s">
        <v>11653</v>
      </c>
      <c r="C954" s="460" t="s">
        <v>11654</v>
      </c>
      <c r="D954" s="464">
        <v>2015</v>
      </c>
      <c r="E954" s="460" t="s">
        <v>6860</v>
      </c>
      <c r="F954" s="464" t="s">
        <v>2339</v>
      </c>
      <c r="G954" s="464" t="s">
        <v>1610</v>
      </c>
      <c r="H954" s="455"/>
      <c r="I954" s="384">
        <v>1</v>
      </c>
    </row>
    <row r="955" spans="1:9" ht="111.75" customHeight="1" x14ac:dyDescent="0.2">
      <c r="A955" s="455">
        <v>947</v>
      </c>
      <c r="B955" s="455" t="s">
        <v>11655</v>
      </c>
      <c r="C955" s="460" t="s">
        <v>11656</v>
      </c>
      <c r="D955" s="464">
        <v>2015</v>
      </c>
      <c r="E955" s="460" t="s">
        <v>6860</v>
      </c>
      <c r="F955" s="464" t="s">
        <v>2339</v>
      </c>
      <c r="G955" s="464" t="s">
        <v>1610</v>
      </c>
      <c r="H955" s="455"/>
      <c r="I955" s="384">
        <v>2</v>
      </c>
    </row>
    <row r="956" spans="1:9" ht="111.75" customHeight="1" x14ac:dyDescent="0.2">
      <c r="A956" s="455">
        <v>948</v>
      </c>
      <c r="B956" s="455" t="s">
        <v>11657</v>
      </c>
      <c r="C956" s="460" t="s">
        <v>11658</v>
      </c>
      <c r="D956" s="464">
        <v>2015</v>
      </c>
      <c r="E956" s="460" t="s">
        <v>6860</v>
      </c>
      <c r="F956" s="464" t="s">
        <v>2339</v>
      </c>
      <c r="G956" s="464" t="s">
        <v>1610</v>
      </c>
      <c r="H956" s="455"/>
      <c r="I956" s="384">
        <v>1</v>
      </c>
    </row>
    <row r="957" spans="1:9" ht="95.25" customHeight="1" x14ac:dyDescent="0.2">
      <c r="A957" s="455">
        <v>949</v>
      </c>
      <c r="B957" s="455" t="s">
        <v>11659</v>
      </c>
      <c r="C957" s="460" t="s">
        <v>11660</v>
      </c>
      <c r="D957" s="464">
        <v>2015</v>
      </c>
      <c r="E957" s="460" t="s">
        <v>6860</v>
      </c>
      <c r="F957" s="464" t="s">
        <v>2339</v>
      </c>
      <c r="G957" s="464" t="s">
        <v>1610</v>
      </c>
      <c r="H957" s="455"/>
      <c r="I957" s="384">
        <v>1</v>
      </c>
    </row>
    <row r="958" spans="1:9" ht="95.25" customHeight="1" x14ac:dyDescent="0.2">
      <c r="A958" s="455">
        <v>950</v>
      </c>
      <c r="B958" s="455" t="s">
        <v>11661</v>
      </c>
      <c r="C958" s="460" t="s">
        <v>11662</v>
      </c>
      <c r="D958" s="464">
        <v>2015</v>
      </c>
      <c r="E958" s="460" t="s">
        <v>6860</v>
      </c>
      <c r="F958" s="464" t="s">
        <v>2339</v>
      </c>
      <c r="G958" s="464" t="s">
        <v>1610</v>
      </c>
      <c r="H958" s="455"/>
      <c r="I958" s="384">
        <v>2</v>
      </c>
    </row>
    <row r="959" spans="1:9" ht="95.25" customHeight="1" x14ac:dyDescent="0.2">
      <c r="A959" s="455">
        <v>951</v>
      </c>
      <c r="B959" s="455" t="s">
        <v>11663</v>
      </c>
      <c r="C959" s="460" t="s">
        <v>11664</v>
      </c>
      <c r="D959" s="464">
        <v>2015</v>
      </c>
      <c r="E959" s="460" t="s">
        <v>6860</v>
      </c>
      <c r="F959" s="464" t="s">
        <v>2339</v>
      </c>
      <c r="G959" s="464" t="s">
        <v>1610</v>
      </c>
      <c r="H959" s="455"/>
      <c r="I959" s="384">
        <v>1</v>
      </c>
    </row>
    <row r="960" spans="1:9" ht="95.25" customHeight="1" x14ac:dyDescent="0.2">
      <c r="A960" s="455">
        <v>952</v>
      </c>
      <c r="B960" s="455" t="s">
        <v>11665</v>
      </c>
      <c r="C960" s="460" t="s">
        <v>11609</v>
      </c>
      <c r="D960" s="464">
        <v>2015</v>
      </c>
      <c r="E960" s="460" t="s">
        <v>11666</v>
      </c>
      <c r="F960" s="464" t="s">
        <v>7878</v>
      </c>
      <c r="G960" s="464" t="s">
        <v>1610</v>
      </c>
      <c r="H960" s="455"/>
      <c r="I960" s="384">
        <v>5</v>
      </c>
    </row>
    <row r="961" spans="1:9" ht="95.25" customHeight="1" x14ac:dyDescent="0.2">
      <c r="A961" s="455">
        <v>953</v>
      </c>
      <c r="B961" s="455" t="s">
        <v>11667</v>
      </c>
      <c r="C961" s="460" t="s">
        <v>11609</v>
      </c>
      <c r="D961" s="464">
        <v>2015</v>
      </c>
      <c r="E961" s="460" t="s">
        <v>11668</v>
      </c>
      <c r="F961" s="464" t="s">
        <v>7878</v>
      </c>
      <c r="G961" s="464" t="s">
        <v>1610</v>
      </c>
      <c r="H961" s="455"/>
      <c r="I961" s="384">
        <v>4</v>
      </c>
    </row>
    <row r="962" spans="1:9" ht="91.5" customHeight="1" x14ac:dyDescent="0.2">
      <c r="A962" s="455">
        <v>954</v>
      </c>
      <c r="B962" s="455" t="s">
        <v>11669</v>
      </c>
      <c r="C962" s="460" t="s">
        <v>11670</v>
      </c>
      <c r="D962" s="464">
        <v>2015</v>
      </c>
      <c r="E962" s="460" t="s">
        <v>11671</v>
      </c>
      <c r="F962" s="464" t="s">
        <v>4161</v>
      </c>
      <c r="G962" s="464" t="s">
        <v>1610</v>
      </c>
      <c r="H962" s="455"/>
      <c r="I962" s="384">
        <v>1</v>
      </c>
    </row>
    <row r="963" spans="1:9" ht="117" customHeight="1" x14ac:dyDescent="0.2">
      <c r="A963" s="455">
        <v>955</v>
      </c>
      <c r="B963" s="455" t="s">
        <v>11672</v>
      </c>
      <c r="C963" s="460" t="s">
        <v>11673</v>
      </c>
      <c r="D963" s="464">
        <v>2015</v>
      </c>
      <c r="E963" s="460" t="s">
        <v>11674</v>
      </c>
      <c r="F963" s="464" t="s">
        <v>4161</v>
      </c>
      <c r="G963" s="464" t="s">
        <v>1610</v>
      </c>
      <c r="H963" s="455"/>
      <c r="I963" s="384">
        <v>1</v>
      </c>
    </row>
    <row r="964" spans="1:9" ht="112.5" customHeight="1" x14ac:dyDescent="0.2">
      <c r="A964" s="455">
        <v>956</v>
      </c>
      <c r="B964" s="455" t="s">
        <v>11675</v>
      </c>
      <c r="C964" s="460" t="s">
        <v>11676</v>
      </c>
      <c r="D964" s="464">
        <v>2015</v>
      </c>
      <c r="E964" s="460" t="s">
        <v>11677</v>
      </c>
      <c r="F964" s="464" t="s">
        <v>4161</v>
      </c>
      <c r="G964" s="464" t="s">
        <v>1610</v>
      </c>
      <c r="H964" s="455"/>
      <c r="I964" s="384">
        <v>1</v>
      </c>
    </row>
    <row r="965" spans="1:9" ht="112.5" customHeight="1" x14ac:dyDescent="0.2">
      <c r="A965" s="455">
        <v>957</v>
      </c>
      <c r="B965" s="455" t="s">
        <v>11678</v>
      </c>
      <c r="C965" s="460" t="s">
        <v>11679</v>
      </c>
      <c r="D965" s="464">
        <v>2015</v>
      </c>
      <c r="E965" s="460" t="s">
        <v>11680</v>
      </c>
      <c r="F965" s="464" t="s">
        <v>4161</v>
      </c>
      <c r="G965" s="464" t="s">
        <v>1610</v>
      </c>
      <c r="H965" s="455"/>
      <c r="I965" s="384">
        <v>1</v>
      </c>
    </row>
    <row r="966" spans="1:9" ht="88.5" customHeight="1" x14ac:dyDescent="0.2">
      <c r="A966" s="455">
        <v>958</v>
      </c>
      <c r="B966" s="455" t="s">
        <v>11681</v>
      </c>
      <c r="C966" s="460" t="s">
        <v>11565</v>
      </c>
      <c r="D966" s="464">
        <v>2015</v>
      </c>
      <c r="E966" s="460" t="s">
        <v>11682</v>
      </c>
      <c r="F966" s="464" t="s">
        <v>4161</v>
      </c>
      <c r="G966" s="464" t="s">
        <v>1610</v>
      </c>
      <c r="H966" s="455"/>
      <c r="I966" s="384">
        <v>1</v>
      </c>
    </row>
    <row r="967" spans="1:9" ht="135.75" customHeight="1" x14ac:dyDescent="0.2">
      <c r="A967" s="455">
        <v>959</v>
      </c>
      <c r="B967" s="455" t="s">
        <v>11683</v>
      </c>
      <c r="C967" s="460" t="s">
        <v>11684</v>
      </c>
      <c r="D967" s="464">
        <v>2015</v>
      </c>
      <c r="E967" s="460" t="s">
        <v>11685</v>
      </c>
      <c r="F967" s="464" t="s">
        <v>4161</v>
      </c>
      <c r="G967" s="464" t="s">
        <v>1610</v>
      </c>
      <c r="H967" s="455"/>
      <c r="I967" s="384">
        <v>1</v>
      </c>
    </row>
    <row r="968" spans="1:9" ht="111.75" customHeight="1" x14ac:dyDescent="0.2">
      <c r="A968" s="455">
        <v>960</v>
      </c>
      <c r="B968" s="455" t="s">
        <v>11686</v>
      </c>
      <c r="C968" s="460" t="s">
        <v>11687</v>
      </c>
      <c r="D968" s="464">
        <v>2015</v>
      </c>
      <c r="E968" s="460" t="s">
        <v>11688</v>
      </c>
      <c r="F968" s="464" t="s">
        <v>4161</v>
      </c>
      <c r="G968" s="464" t="s">
        <v>1610</v>
      </c>
      <c r="H968" s="455"/>
      <c r="I968" s="384">
        <v>1</v>
      </c>
    </row>
    <row r="969" spans="1:9" ht="97.5" customHeight="1" x14ac:dyDescent="0.2">
      <c r="A969" s="455">
        <v>961</v>
      </c>
      <c r="B969" s="455" t="s">
        <v>11689</v>
      </c>
      <c r="C969" s="460" t="s">
        <v>11690</v>
      </c>
      <c r="D969" s="464">
        <v>2015</v>
      </c>
      <c r="E969" s="460" t="s">
        <v>11691</v>
      </c>
      <c r="F969" s="464" t="s">
        <v>4161</v>
      </c>
      <c r="G969" s="464" t="s">
        <v>1610</v>
      </c>
      <c r="H969" s="455"/>
      <c r="I969" s="384">
        <v>1</v>
      </c>
    </row>
    <row r="970" spans="1:9" ht="107.25" customHeight="1" x14ac:dyDescent="0.2">
      <c r="A970" s="455">
        <v>962</v>
      </c>
      <c r="B970" s="455" t="s">
        <v>11692</v>
      </c>
      <c r="C970" s="460" t="s">
        <v>9848</v>
      </c>
      <c r="D970" s="464">
        <v>2015</v>
      </c>
      <c r="E970" s="460" t="s">
        <v>11693</v>
      </c>
      <c r="F970" s="464" t="s">
        <v>4161</v>
      </c>
      <c r="G970" s="464" t="s">
        <v>1610</v>
      </c>
      <c r="H970" s="455"/>
      <c r="I970" s="384">
        <v>1</v>
      </c>
    </row>
    <row r="971" spans="1:9" ht="97.5" customHeight="1" x14ac:dyDescent="0.2">
      <c r="A971" s="455">
        <v>963</v>
      </c>
      <c r="B971" s="455" t="s">
        <v>11694</v>
      </c>
      <c r="C971" s="460" t="s">
        <v>10499</v>
      </c>
      <c r="D971" s="464">
        <v>2015</v>
      </c>
      <c r="E971" s="460" t="s">
        <v>11695</v>
      </c>
      <c r="F971" s="464" t="s">
        <v>4161</v>
      </c>
      <c r="G971" s="464" t="s">
        <v>1610</v>
      </c>
      <c r="H971" s="455"/>
      <c r="I971" s="384">
        <f>1+1+1</f>
        <v>3</v>
      </c>
    </row>
    <row r="972" spans="1:9" ht="101.25" customHeight="1" x14ac:dyDescent="0.2">
      <c r="A972" s="455">
        <v>964</v>
      </c>
      <c r="B972" s="455" t="s">
        <v>11696</v>
      </c>
      <c r="C972" s="460" t="s">
        <v>9822</v>
      </c>
      <c r="D972" s="464">
        <v>2014</v>
      </c>
      <c r="E972" s="460" t="s">
        <v>11697</v>
      </c>
      <c r="F972" s="464" t="s">
        <v>3559</v>
      </c>
      <c r="G972" s="464" t="s">
        <v>1610</v>
      </c>
      <c r="H972" s="455"/>
      <c r="I972" s="47">
        <v>1</v>
      </c>
    </row>
    <row r="973" spans="1:9" ht="97.5" customHeight="1" x14ac:dyDescent="0.2">
      <c r="A973" s="455">
        <v>965</v>
      </c>
      <c r="B973" s="455" t="s">
        <v>11698</v>
      </c>
      <c r="C973" s="460" t="s">
        <v>11699</v>
      </c>
      <c r="D973" s="464"/>
      <c r="E973" s="460" t="s">
        <v>11700</v>
      </c>
      <c r="F973" s="464" t="s">
        <v>659</v>
      </c>
      <c r="G973" s="464" t="s">
        <v>1610</v>
      </c>
      <c r="H973" s="455"/>
      <c r="I973" s="47">
        <v>1</v>
      </c>
    </row>
    <row r="974" spans="1:9" ht="97.5" customHeight="1" x14ac:dyDescent="0.2">
      <c r="A974" s="455">
        <v>966</v>
      </c>
      <c r="B974" s="455" t="s">
        <v>11701</v>
      </c>
      <c r="C974" s="460" t="s">
        <v>11702</v>
      </c>
      <c r="D974" s="464">
        <v>2015</v>
      </c>
      <c r="E974" s="460" t="s">
        <v>11703</v>
      </c>
      <c r="F974" s="464" t="s">
        <v>2339</v>
      </c>
      <c r="G974" s="464" t="s">
        <v>1610</v>
      </c>
      <c r="H974" s="455"/>
      <c r="I974" s="47">
        <v>1</v>
      </c>
    </row>
    <row r="975" spans="1:9" ht="121.5" customHeight="1" x14ac:dyDescent="0.2">
      <c r="A975" s="455">
        <v>967</v>
      </c>
      <c r="B975" s="455" t="s">
        <v>11704</v>
      </c>
      <c r="C975" s="460" t="s">
        <v>11705</v>
      </c>
      <c r="D975" s="464">
        <v>2015</v>
      </c>
      <c r="E975" s="460" t="s">
        <v>11706</v>
      </c>
      <c r="F975" s="464" t="s">
        <v>1433</v>
      </c>
      <c r="G975" s="464" t="s">
        <v>1610</v>
      </c>
      <c r="H975" s="455"/>
      <c r="I975" s="47">
        <v>4</v>
      </c>
    </row>
    <row r="976" spans="1:9" ht="141.75" customHeight="1" x14ac:dyDescent="0.2">
      <c r="A976" s="455">
        <v>968</v>
      </c>
      <c r="B976" s="455" t="s">
        <v>11707</v>
      </c>
      <c r="C976" s="460" t="s">
        <v>11708</v>
      </c>
      <c r="D976" s="464">
        <v>2015</v>
      </c>
      <c r="E976" s="460" t="s">
        <v>11709</v>
      </c>
      <c r="F976" s="464" t="s">
        <v>7878</v>
      </c>
      <c r="G976" s="464" t="s">
        <v>1610</v>
      </c>
      <c r="H976" s="455"/>
      <c r="I976" s="47">
        <v>1</v>
      </c>
    </row>
    <row r="977" spans="1:9" ht="174.75" customHeight="1" x14ac:dyDescent="0.2">
      <c r="A977" s="455">
        <v>969</v>
      </c>
      <c r="B977" s="455" t="s">
        <v>11710</v>
      </c>
      <c r="C977" s="460" t="s">
        <v>11711</v>
      </c>
      <c r="D977" s="464">
        <v>2015</v>
      </c>
      <c r="E977" s="460" t="s">
        <v>11712</v>
      </c>
      <c r="F977" s="464" t="s">
        <v>7878</v>
      </c>
      <c r="G977" s="464" t="s">
        <v>1610</v>
      </c>
      <c r="H977" s="455"/>
      <c r="I977" s="47">
        <v>1</v>
      </c>
    </row>
    <row r="978" spans="1:9" ht="97.5" customHeight="1" x14ac:dyDescent="0.2">
      <c r="A978" s="455">
        <v>970</v>
      </c>
      <c r="B978" s="455" t="s">
        <v>11713</v>
      </c>
      <c r="C978" s="460" t="s">
        <v>11714</v>
      </c>
      <c r="D978" s="464">
        <v>2015</v>
      </c>
      <c r="E978" s="460" t="s">
        <v>11715</v>
      </c>
      <c r="F978" s="464" t="s">
        <v>7878</v>
      </c>
      <c r="G978" s="464" t="s">
        <v>1610</v>
      </c>
      <c r="H978" s="455"/>
      <c r="I978" s="47">
        <v>1</v>
      </c>
    </row>
    <row r="979" spans="1:9" ht="136.5" customHeight="1" x14ac:dyDescent="0.2">
      <c r="A979" s="455">
        <v>971</v>
      </c>
      <c r="B979" s="455" t="s">
        <v>11716</v>
      </c>
      <c r="C979" s="460" t="s">
        <v>11717</v>
      </c>
      <c r="D979" s="464">
        <v>2015</v>
      </c>
      <c r="E979" s="460" t="s">
        <v>11718</v>
      </c>
      <c r="F979" s="464" t="s">
        <v>7878</v>
      </c>
      <c r="G979" s="464" t="s">
        <v>1610</v>
      </c>
      <c r="H979" s="455"/>
      <c r="I979" s="47">
        <v>1</v>
      </c>
    </row>
    <row r="980" spans="1:9" ht="137.25" customHeight="1" x14ac:dyDescent="0.2">
      <c r="A980" s="455">
        <v>972</v>
      </c>
      <c r="B980" s="455" t="s">
        <v>11719</v>
      </c>
      <c r="C980" s="460" t="s">
        <v>11720</v>
      </c>
      <c r="D980" s="464">
        <v>2015</v>
      </c>
      <c r="E980" s="460" t="s">
        <v>11721</v>
      </c>
      <c r="F980" s="464" t="s">
        <v>7878</v>
      </c>
      <c r="G980" s="464" t="s">
        <v>1610</v>
      </c>
      <c r="H980" s="455"/>
      <c r="I980" s="47">
        <v>2</v>
      </c>
    </row>
    <row r="981" spans="1:9" ht="138" customHeight="1" x14ac:dyDescent="0.2">
      <c r="A981" s="455">
        <v>973</v>
      </c>
      <c r="B981" s="455" t="s">
        <v>11722</v>
      </c>
      <c r="C981" s="460" t="s">
        <v>11723</v>
      </c>
      <c r="D981" s="464">
        <v>2015</v>
      </c>
      <c r="E981" s="460" t="s">
        <v>11724</v>
      </c>
      <c r="F981" s="464" t="s">
        <v>7878</v>
      </c>
      <c r="G981" s="464" t="s">
        <v>1610</v>
      </c>
      <c r="H981" s="455"/>
      <c r="I981" s="47">
        <v>2</v>
      </c>
    </row>
    <row r="982" spans="1:9" ht="138" customHeight="1" x14ac:dyDescent="0.2">
      <c r="A982" s="455">
        <v>974</v>
      </c>
      <c r="B982" s="455" t="s">
        <v>11725</v>
      </c>
      <c r="C982" s="460" t="s">
        <v>11726</v>
      </c>
      <c r="D982" s="464">
        <v>2015</v>
      </c>
      <c r="E982" s="460" t="s">
        <v>11727</v>
      </c>
      <c r="F982" s="464" t="s">
        <v>2339</v>
      </c>
      <c r="G982" s="464" t="s">
        <v>1610</v>
      </c>
      <c r="H982" s="455"/>
      <c r="I982" s="47">
        <v>2</v>
      </c>
    </row>
    <row r="983" spans="1:9" ht="138" customHeight="1" x14ac:dyDescent="0.2">
      <c r="A983" s="455">
        <v>975</v>
      </c>
      <c r="B983" s="455" t="s">
        <v>11728</v>
      </c>
      <c r="C983" s="460" t="s">
        <v>11729</v>
      </c>
      <c r="D983" s="464">
        <v>2015</v>
      </c>
      <c r="E983" s="460" t="s">
        <v>11730</v>
      </c>
      <c r="F983" s="464" t="s">
        <v>2339</v>
      </c>
      <c r="G983" s="464" t="s">
        <v>1610</v>
      </c>
      <c r="H983" s="455"/>
      <c r="I983" s="47">
        <v>12</v>
      </c>
    </row>
    <row r="984" spans="1:9" ht="114.75" customHeight="1" x14ac:dyDescent="0.2">
      <c r="A984" s="455">
        <v>976</v>
      </c>
      <c r="B984" s="455" t="s">
        <v>11731</v>
      </c>
      <c r="C984" s="460" t="s">
        <v>11732</v>
      </c>
      <c r="D984" s="464">
        <v>2015</v>
      </c>
      <c r="E984" s="460" t="s">
        <v>11733</v>
      </c>
      <c r="F984" s="464" t="s">
        <v>2340</v>
      </c>
      <c r="G984" s="464" t="s">
        <v>1610</v>
      </c>
      <c r="H984" s="455"/>
      <c r="I984" s="384">
        <v>2</v>
      </c>
    </row>
    <row r="985" spans="1:9" ht="109.5" customHeight="1" x14ac:dyDescent="0.2">
      <c r="A985" s="455">
        <v>977</v>
      </c>
      <c r="B985" s="455" t="s">
        <v>11734</v>
      </c>
      <c r="C985" s="460" t="s">
        <v>11735</v>
      </c>
      <c r="D985" s="464">
        <v>2015</v>
      </c>
      <c r="E985" s="460" t="s">
        <v>11736</v>
      </c>
      <c r="F985" s="464" t="s">
        <v>2340</v>
      </c>
      <c r="G985" s="464" t="s">
        <v>1610</v>
      </c>
      <c r="H985" s="455"/>
      <c r="I985" s="384">
        <v>2</v>
      </c>
    </row>
    <row r="986" spans="1:9" ht="138" customHeight="1" x14ac:dyDescent="0.2">
      <c r="A986" s="455">
        <v>978</v>
      </c>
      <c r="B986" s="455" t="s">
        <v>11737</v>
      </c>
      <c r="C986" s="460" t="s">
        <v>11738</v>
      </c>
      <c r="D986" s="464">
        <v>2015</v>
      </c>
      <c r="E986" s="460" t="s">
        <v>11739</v>
      </c>
      <c r="F986" s="464" t="s">
        <v>2340</v>
      </c>
      <c r="G986" s="464" t="s">
        <v>1610</v>
      </c>
      <c r="H986" s="455"/>
      <c r="I986" s="384">
        <v>2</v>
      </c>
    </row>
    <row r="987" spans="1:9" ht="221.25" customHeight="1" x14ac:dyDescent="0.2">
      <c r="A987" s="455">
        <v>979</v>
      </c>
      <c r="B987" s="455" t="s">
        <v>11740</v>
      </c>
      <c r="C987" s="460" t="s">
        <v>10393</v>
      </c>
      <c r="D987" s="464">
        <v>2015</v>
      </c>
      <c r="E987" s="460" t="s">
        <v>11741</v>
      </c>
      <c r="F987" s="464" t="s">
        <v>2340</v>
      </c>
      <c r="G987" s="464" t="s">
        <v>1610</v>
      </c>
      <c r="H987" s="455"/>
      <c r="I987" s="384">
        <v>1</v>
      </c>
    </row>
    <row r="988" spans="1:9" ht="138" customHeight="1" x14ac:dyDescent="0.2">
      <c r="A988" s="455">
        <v>980</v>
      </c>
      <c r="B988" s="455" t="s">
        <v>11742</v>
      </c>
      <c r="C988" s="460" t="s">
        <v>11743</v>
      </c>
      <c r="D988" s="464">
        <v>2015</v>
      </c>
      <c r="E988" s="460" t="s">
        <v>11744</v>
      </c>
      <c r="F988" s="464" t="s">
        <v>2339</v>
      </c>
      <c r="G988" s="464" t="s">
        <v>1610</v>
      </c>
      <c r="H988" s="455"/>
      <c r="I988" s="47">
        <v>1</v>
      </c>
    </row>
    <row r="989" spans="1:9" ht="138" customHeight="1" x14ac:dyDescent="0.2">
      <c r="A989" s="455">
        <v>981</v>
      </c>
      <c r="B989" s="455" t="s">
        <v>11745</v>
      </c>
      <c r="C989" s="460" t="s">
        <v>11743</v>
      </c>
      <c r="D989" s="464">
        <v>2015</v>
      </c>
      <c r="E989" s="460" t="s">
        <v>11746</v>
      </c>
      <c r="F989" s="464" t="s">
        <v>2339</v>
      </c>
      <c r="G989" s="464" t="s">
        <v>1610</v>
      </c>
      <c r="H989" s="455"/>
      <c r="I989" s="47">
        <v>1</v>
      </c>
    </row>
    <row r="990" spans="1:9" ht="97.5" customHeight="1" x14ac:dyDescent="0.2">
      <c r="A990" s="455">
        <v>982</v>
      </c>
      <c r="B990" s="455" t="s">
        <v>11747</v>
      </c>
      <c r="C990" s="460" t="s">
        <v>11748</v>
      </c>
      <c r="D990" s="464">
        <v>2015</v>
      </c>
      <c r="E990" s="460" t="s">
        <v>11749</v>
      </c>
      <c r="F990" s="464" t="s">
        <v>2339</v>
      </c>
      <c r="G990" s="464" t="s">
        <v>1610</v>
      </c>
      <c r="H990" s="455"/>
      <c r="I990" s="47">
        <v>1</v>
      </c>
    </row>
    <row r="991" spans="1:9" ht="93.75" customHeight="1" x14ac:dyDescent="0.2">
      <c r="A991" s="455">
        <v>983</v>
      </c>
      <c r="B991" s="455" t="s">
        <v>11750</v>
      </c>
      <c r="C991" s="460" t="s">
        <v>11748</v>
      </c>
      <c r="D991" s="464">
        <v>2015</v>
      </c>
      <c r="E991" s="460" t="s">
        <v>11751</v>
      </c>
      <c r="F991" s="464" t="s">
        <v>2339</v>
      </c>
      <c r="G991" s="464" t="s">
        <v>1610</v>
      </c>
      <c r="H991" s="455"/>
      <c r="I991" s="47">
        <v>1</v>
      </c>
    </row>
    <row r="992" spans="1:9" ht="83.25" customHeight="1" x14ac:dyDescent="0.2">
      <c r="A992" s="455">
        <v>984</v>
      </c>
      <c r="B992" s="455" t="s">
        <v>11752</v>
      </c>
      <c r="C992" s="460" t="s">
        <v>11753</v>
      </c>
      <c r="D992" s="464">
        <v>2015</v>
      </c>
      <c r="E992" s="460" t="s">
        <v>11754</v>
      </c>
      <c r="F992" s="464" t="s">
        <v>2339</v>
      </c>
      <c r="G992" s="464" t="s">
        <v>1610</v>
      </c>
      <c r="H992" s="455"/>
      <c r="I992" s="47">
        <v>1</v>
      </c>
    </row>
    <row r="993" spans="1:9" ht="145.5" customHeight="1" x14ac:dyDescent="0.2">
      <c r="A993" s="455">
        <v>985</v>
      </c>
      <c r="B993" s="455" t="s">
        <v>11755</v>
      </c>
      <c r="C993" s="460" t="s">
        <v>11756</v>
      </c>
      <c r="D993" s="464">
        <v>2015</v>
      </c>
      <c r="E993" s="460" t="s">
        <v>11757</v>
      </c>
      <c r="F993" s="464" t="s">
        <v>2339</v>
      </c>
      <c r="G993" s="464" t="s">
        <v>1610</v>
      </c>
      <c r="H993" s="455"/>
      <c r="I993" s="47">
        <v>1</v>
      </c>
    </row>
    <row r="994" spans="1:9" ht="138" customHeight="1" x14ac:dyDescent="0.2">
      <c r="A994" s="455">
        <v>986</v>
      </c>
      <c r="B994" s="455" t="s">
        <v>11758</v>
      </c>
      <c r="C994" s="460" t="s">
        <v>11759</v>
      </c>
      <c r="D994" s="464">
        <v>2015</v>
      </c>
      <c r="E994" s="460" t="s">
        <v>11760</v>
      </c>
      <c r="F994" s="464" t="s">
        <v>2339</v>
      </c>
      <c r="G994" s="464" t="s">
        <v>1610</v>
      </c>
      <c r="H994" s="455"/>
      <c r="I994" s="47">
        <v>1</v>
      </c>
    </row>
    <row r="995" spans="1:9" ht="138" customHeight="1" x14ac:dyDescent="0.2">
      <c r="A995" s="455">
        <v>987</v>
      </c>
      <c r="B995" s="455" t="s">
        <v>11761</v>
      </c>
      <c r="C995" s="460" t="s">
        <v>11759</v>
      </c>
      <c r="D995" s="464">
        <v>2015</v>
      </c>
      <c r="E995" s="460" t="s">
        <v>11762</v>
      </c>
      <c r="F995" s="464" t="s">
        <v>2339</v>
      </c>
      <c r="G995" s="464" t="s">
        <v>1610</v>
      </c>
      <c r="H995" s="455"/>
      <c r="I995" s="47">
        <v>1</v>
      </c>
    </row>
    <row r="996" spans="1:9" ht="92.25" customHeight="1" x14ac:dyDescent="0.2">
      <c r="A996" s="455">
        <v>988</v>
      </c>
      <c r="B996" s="455" t="s">
        <v>11763</v>
      </c>
      <c r="C996" s="460" t="s">
        <v>11764</v>
      </c>
      <c r="D996" s="464">
        <v>2015</v>
      </c>
      <c r="E996" s="460" t="s">
        <v>11765</v>
      </c>
      <c r="F996" s="464" t="s">
        <v>2339</v>
      </c>
      <c r="G996" s="464" t="s">
        <v>1610</v>
      </c>
      <c r="H996" s="455"/>
      <c r="I996" s="47">
        <v>1</v>
      </c>
    </row>
    <row r="997" spans="1:9" ht="153" customHeight="1" x14ac:dyDescent="0.2">
      <c r="A997" s="455">
        <v>989</v>
      </c>
      <c r="B997" s="455" t="s">
        <v>11766</v>
      </c>
      <c r="C997" s="460" t="s">
        <v>11767</v>
      </c>
      <c r="D997" s="464">
        <v>2015</v>
      </c>
      <c r="E997" s="460" t="s">
        <v>11768</v>
      </c>
      <c r="F997" s="464" t="s">
        <v>2339</v>
      </c>
      <c r="G997" s="464" t="s">
        <v>1610</v>
      </c>
      <c r="H997" s="455"/>
      <c r="I997" s="47">
        <v>1</v>
      </c>
    </row>
    <row r="998" spans="1:9" ht="138" customHeight="1" x14ac:dyDescent="0.2">
      <c r="A998" s="455">
        <v>990</v>
      </c>
      <c r="B998" s="455" t="s">
        <v>11769</v>
      </c>
      <c r="C998" s="460" t="s">
        <v>11770</v>
      </c>
      <c r="D998" s="464">
        <v>2015</v>
      </c>
      <c r="E998" s="460" t="s">
        <v>11771</v>
      </c>
      <c r="F998" s="464" t="s">
        <v>4161</v>
      </c>
      <c r="G998" s="464" t="s">
        <v>1610</v>
      </c>
      <c r="H998" s="455"/>
      <c r="I998" s="47">
        <v>1</v>
      </c>
    </row>
    <row r="999" spans="1:9" ht="108" customHeight="1" x14ac:dyDescent="0.2">
      <c r="A999" s="455">
        <v>991</v>
      </c>
      <c r="B999" s="455" t="s">
        <v>11772</v>
      </c>
      <c r="C999" s="460" t="s">
        <v>11773</v>
      </c>
      <c r="D999" s="464">
        <v>2015</v>
      </c>
      <c r="E999" s="460" t="s">
        <v>11774</v>
      </c>
      <c r="F999" s="464" t="s">
        <v>4161</v>
      </c>
      <c r="G999" s="464" t="s">
        <v>1610</v>
      </c>
      <c r="H999" s="455"/>
      <c r="I999" s="47">
        <v>1</v>
      </c>
    </row>
    <row r="1000" spans="1:9" ht="98.25" customHeight="1" x14ac:dyDescent="0.2">
      <c r="A1000" s="455">
        <v>992</v>
      </c>
      <c r="B1000" s="455" t="s">
        <v>11775</v>
      </c>
      <c r="C1000" s="460" t="s">
        <v>11776</v>
      </c>
      <c r="D1000" s="464">
        <v>2015</v>
      </c>
      <c r="E1000" s="460" t="s">
        <v>11777</v>
      </c>
      <c r="F1000" s="464" t="s">
        <v>4161</v>
      </c>
      <c r="G1000" s="464" t="s">
        <v>1610</v>
      </c>
      <c r="H1000" s="455"/>
      <c r="I1000" s="47">
        <v>1</v>
      </c>
    </row>
    <row r="1001" spans="1:9" ht="138" customHeight="1" x14ac:dyDescent="0.2">
      <c r="A1001" s="455">
        <v>993</v>
      </c>
      <c r="B1001" s="455" t="s">
        <v>11778</v>
      </c>
      <c r="C1001" s="460" t="s">
        <v>11779</v>
      </c>
      <c r="D1001" s="464">
        <v>2015</v>
      </c>
      <c r="E1001" s="460" t="s">
        <v>11780</v>
      </c>
      <c r="F1001" s="464" t="s">
        <v>4161</v>
      </c>
      <c r="G1001" s="464" t="s">
        <v>1610</v>
      </c>
      <c r="H1001" s="455"/>
      <c r="I1001" s="47">
        <v>1</v>
      </c>
    </row>
    <row r="1002" spans="1:9" ht="102" customHeight="1" x14ac:dyDescent="0.2">
      <c r="A1002" s="455">
        <v>994</v>
      </c>
      <c r="B1002" s="455" t="s">
        <v>11781</v>
      </c>
      <c r="C1002" s="460" t="s">
        <v>11782</v>
      </c>
      <c r="D1002" s="464">
        <v>2015</v>
      </c>
      <c r="E1002" s="460" t="s">
        <v>11783</v>
      </c>
      <c r="F1002" s="464" t="s">
        <v>4161</v>
      </c>
      <c r="G1002" s="464" t="s">
        <v>1610</v>
      </c>
      <c r="H1002" s="455"/>
      <c r="I1002" s="47">
        <v>1</v>
      </c>
    </row>
    <row r="1003" spans="1:9" ht="170.25" customHeight="1" x14ac:dyDescent="0.2">
      <c r="A1003" s="455">
        <v>995</v>
      </c>
      <c r="B1003" s="455" t="s">
        <v>11784</v>
      </c>
      <c r="C1003" s="460" t="s">
        <v>11785</v>
      </c>
      <c r="D1003" s="464">
        <v>2015</v>
      </c>
      <c r="E1003" s="460" t="s">
        <v>11786</v>
      </c>
      <c r="F1003" s="464" t="s">
        <v>4161</v>
      </c>
      <c r="G1003" s="464" t="s">
        <v>1610</v>
      </c>
      <c r="H1003" s="455"/>
      <c r="I1003" s="47">
        <v>1</v>
      </c>
    </row>
    <row r="1004" spans="1:9" ht="96.75" customHeight="1" x14ac:dyDescent="0.2">
      <c r="A1004" s="455">
        <v>996</v>
      </c>
      <c r="B1004" s="455" t="s">
        <v>11787</v>
      </c>
      <c r="C1004" s="460" t="s">
        <v>11788</v>
      </c>
      <c r="D1004" s="464">
        <v>2015</v>
      </c>
      <c r="E1004" s="460" t="s">
        <v>11789</v>
      </c>
      <c r="F1004" s="464" t="s">
        <v>2340</v>
      </c>
      <c r="G1004" s="464" t="s">
        <v>1610</v>
      </c>
      <c r="H1004" s="455"/>
      <c r="I1004" s="47">
        <v>6</v>
      </c>
    </row>
    <row r="1005" spans="1:9" ht="75.75" customHeight="1" x14ac:dyDescent="0.2">
      <c r="A1005" s="455">
        <v>997</v>
      </c>
      <c r="B1005" s="455" t="s">
        <v>11790</v>
      </c>
      <c r="C1005" s="460" t="s">
        <v>11791</v>
      </c>
      <c r="D1005" s="464">
        <v>2015</v>
      </c>
      <c r="E1005" s="460" t="s">
        <v>11792</v>
      </c>
      <c r="F1005" s="464" t="s">
        <v>7878</v>
      </c>
      <c r="G1005" s="464" t="s">
        <v>1610</v>
      </c>
      <c r="H1005" s="455"/>
      <c r="I1005" s="47">
        <v>1</v>
      </c>
    </row>
    <row r="1006" spans="1:9" ht="96.75" customHeight="1" x14ac:dyDescent="0.2">
      <c r="A1006" s="455">
        <v>998</v>
      </c>
      <c r="B1006" s="455" t="s">
        <v>11793</v>
      </c>
      <c r="C1006" s="460" t="s">
        <v>11794</v>
      </c>
      <c r="D1006" s="50" t="s">
        <v>11795</v>
      </c>
      <c r="E1006" s="460" t="s">
        <v>11796</v>
      </c>
      <c r="F1006" s="464" t="s">
        <v>1361</v>
      </c>
      <c r="G1006" s="464" t="s">
        <v>1610</v>
      </c>
      <c r="H1006" s="455"/>
      <c r="I1006" s="47">
        <v>1</v>
      </c>
    </row>
    <row r="1007" spans="1:9" ht="96.75" customHeight="1" x14ac:dyDescent="0.2">
      <c r="A1007" s="455">
        <v>999</v>
      </c>
      <c r="B1007" s="455" t="s">
        <v>11797</v>
      </c>
      <c r="C1007" s="460" t="s">
        <v>11798</v>
      </c>
      <c r="D1007" s="50" t="s">
        <v>11799</v>
      </c>
      <c r="E1007" s="460" t="s">
        <v>11800</v>
      </c>
      <c r="F1007" s="464" t="s">
        <v>659</v>
      </c>
      <c r="G1007" s="464" t="s">
        <v>1610</v>
      </c>
      <c r="H1007" s="455"/>
      <c r="I1007" s="47">
        <v>1</v>
      </c>
    </row>
    <row r="1008" spans="1:9" ht="61.5" customHeight="1" x14ac:dyDescent="0.2">
      <c r="A1008" s="455">
        <v>1000</v>
      </c>
      <c r="B1008" s="455" t="s">
        <v>11801</v>
      </c>
      <c r="C1008" s="460" t="s">
        <v>10384</v>
      </c>
      <c r="D1008" s="50" t="s">
        <v>6977</v>
      </c>
      <c r="E1008" s="460" t="s">
        <v>11802</v>
      </c>
      <c r="F1008" s="464" t="s">
        <v>4161</v>
      </c>
      <c r="G1008" s="464" t="s">
        <v>1610</v>
      </c>
      <c r="H1008" s="455"/>
      <c r="I1008" s="47">
        <v>3</v>
      </c>
    </row>
    <row r="1009" spans="1:9" ht="79.5" customHeight="1" x14ac:dyDescent="0.2">
      <c r="A1009" s="455">
        <v>1001</v>
      </c>
      <c r="B1009" s="455" t="s">
        <v>11803</v>
      </c>
      <c r="C1009" s="460" t="s">
        <v>11804</v>
      </c>
      <c r="D1009" s="50" t="s">
        <v>6977</v>
      </c>
      <c r="E1009" s="460" t="s">
        <v>11805</v>
      </c>
      <c r="F1009" s="464" t="s">
        <v>4161</v>
      </c>
      <c r="G1009" s="464" t="s">
        <v>1610</v>
      </c>
      <c r="H1009" s="455"/>
      <c r="I1009" s="47">
        <v>3</v>
      </c>
    </row>
    <row r="1010" spans="1:9" ht="96.75" customHeight="1" x14ac:dyDescent="0.2">
      <c r="A1010" s="455">
        <v>1002</v>
      </c>
      <c r="B1010" s="455" t="s">
        <v>11806</v>
      </c>
      <c r="C1010" s="460" t="s">
        <v>11807</v>
      </c>
      <c r="D1010" s="50" t="s">
        <v>6977</v>
      </c>
      <c r="E1010" s="460" t="s">
        <v>11808</v>
      </c>
      <c r="F1010" s="464" t="s">
        <v>7878</v>
      </c>
      <c r="G1010" s="464" t="s">
        <v>1610</v>
      </c>
      <c r="H1010" s="455"/>
      <c r="I1010" s="47">
        <v>1</v>
      </c>
    </row>
    <row r="1011" spans="1:9" ht="147" customHeight="1" x14ac:dyDescent="0.2">
      <c r="A1011" s="455">
        <v>1003</v>
      </c>
      <c r="B1011" s="455" t="s">
        <v>11810</v>
      </c>
      <c r="C1011" s="460" t="s">
        <v>11811</v>
      </c>
      <c r="D1011" s="50" t="s">
        <v>6883</v>
      </c>
      <c r="E1011" s="460" t="s">
        <v>11812</v>
      </c>
      <c r="F1011" s="464" t="s">
        <v>2339</v>
      </c>
      <c r="G1011" s="464" t="s">
        <v>1610</v>
      </c>
      <c r="H1011" s="455"/>
      <c r="I1011" s="47">
        <v>1</v>
      </c>
    </row>
    <row r="1012" spans="1:9" ht="111" customHeight="1" x14ac:dyDescent="0.2">
      <c r="A1012" s="455">
        <v>1004</v>
      </c>
      <c r="B1012" s="455" t="s">
        <v>11813</v>
      </c>
      <c r="C1012" s="460" t="s">
        <v>11814</v>
      </c>
      <c r="D1012" s="50" t="s">
        <v>6977</v>
      </c>
      <c r="E1012" s="460" t="s">
        <v>11815</v>
      </c>
      <c r="F1012" s="464" t="s">
        <v>2937</v>
      </c>
      <c r="G1012" s="464" t="s">
        <v>1610</v>
      </c>
      <c r="H1012" s="455"/>
      <c r="I1012" s="47">
        <v>1</v>
      </c>
    </row>
    <row r="1013" spans="1:9" ht="96.75" customHeight="1" x14ac:dyDescent="0.2">
      <c r="A1013" s="455">
        <v>1005</v>
      </c>
      <c r="B1013" s="455" t="s">
        <v>11816</v>
      </c>
      <c r="C1013" s="460" t="s">
        <v>11817</v>
      </c>
      <c r="D1013" s="50"/>
      <c r="E1013" s="460"/>
      <c r="F1013" s="464" t="s">
        <v>541</v>
      </c>
      <c r="G1013" s="464" t="s">
        <v>1057</v>
      </c>
      <c r="H1013" s="455" t="s">
        <v>1456</v>
      </c>
      <c r="I1013" s="359">
        <f>20-8-2</f>
        <v>10</v>
      </c>
    </row>
    <row r="1014" spans="1:9" ht="96.75" customHeight="1" x14ac:dyDescent="0.2">
      <c r="A1014" s="455">
        <v>1006</v>
      </c>
      <c r="B1014" s="455" t="s">
        <v>11818</v>
      </c>
      <c r="C1014" s="460" t="s">
        <v>11819</v>
      </c>
      <c r="D1014" s="50"/>
      <c r="E1014" s="460"/>
      <c r="F1014" s="464" t="s">
        <v>541</v>
      </c>
      <c r="G1014" s="464" t="s">
        <v>1057</v>
      </c>
      <c r="H1014" s="455" t="s">
        <v>1456</v>
      </c>
      <c r="I1014" s="359">
        <f>14-3</f>
        <v>11</v>
      </c>
    </row>
    <row r="1015" spans="1:9" ht="96.75" customHeight="1" x14ac:dyDescent="0.2">
      <c r="A1015" s="455">
        <v>1007</v>
      </c>
      <c r="B1015" s="455" t="s">
        <v>11820</v>
      </c>
      <c r="C1015" s="460" t="s">
        <v>11821</v>
      </c>
      <c r="D1015" s="50"/>
      <c r="E1015" s="460"/>
      <c r="F1015" s="464" t="s">
        <v>541</v>
      </c>
      <c r="G1015" s="464" t="s">
        <v>1057</v>
      </c>
      <c r="H1015" s="455" t="s">
        <v>1456</v>
      </c>
      <c r="I1015" s="359">
        <f>16-2-6</f>
        <v>8</v>
      </c>
    </row>
    <row r="1016" spans="1:9" ht="94.5" customHeight="1" x14ac:dyDescent="0.2">
      <c r="A1016" s="455">
        <v>1008</v>
      </c>
      <c r="B1016" s="455" t="s">
        <v>11822</v>
      </c>
      <c r="C1016" s="460" t="s">
        <v>11823</v>
      </c>
      <c r="D1016" s="50"/>
      <c r="E1016" s="460"/>
      <c r="F1016" s="464" t="s">
        <v>541</v>
      </c>
      <c r="G1016" s="464" t="s">
        <v>1057</v>
      </c>
      <c r="H1016" s="455" t="s">
        <v>1456</v>
      </c>
      <c r="I1016" s="359">
        <f>22-3-3</f>
        <v>16</v>
      </c>
    </row>
    <row r="1017" spans="1:9" ht="91.5" customHeight="1" x14ac:dyDescent="0.2">
      <c r="A1017" s="455">
        <v>1009</v>
      </c>
      <c r="B1017" s="455" t="s">
        <v>11824</v>
      </c>
      <c r="C1017" s="460" t="s">
        <v>11825</v>
      </c>
      <c r="D1017" s="50"/>
      <c r="E1017" s="460"/>
      <c r="F1017" s="464" t="s">
        <v>541</v>
      </c>
      <c r="G1017" s="464" t="s">
        <v>1057</v>
      </c>
      <c r="H1017" s="455" t="s">
        <v>1456</v>
      </c>
      <c r="I1017" s="359">
        <f>26-3-1</f>
        <v>22</v>
      </c>
    </row>
    <row r="1018" spans="1:9" ht="100.5" customHeight="1" x14ac:dyDescent="0.2">
      <c r="A1018" s="455">
        <v>1010</v>
      </c>
      <c r="B1018" s="455" t="s">
        <v>11826</v>
      </c>
      <c r="C1018" s="460" t="s">
        <v>11827</v>
      </c>
      <c r="D1018" s="50"/>
      <c r="E1018" s="460"/>
      <c r="F1018" s="464" t="s">
        <v>541</v>
      </c>
      <c r="G1018" s="464" t="s">
        <v>1057</v>
      </c>
      <c r="H1018" s="455" t="s">
        <v>1456</v>
      </c>
      <c r="I1018" s="359">
        <f>20-3-1</f>
        <v>16</v>
      </c>
    </row>
    <row r="1019" spans="1:9" ht="157.5" customHeight="1" x14ac:dyDescent="0.2">
      <c r="A1019" s="455">
        <v>1011</v>
      </c>
      <c r="B1019" s="455" t="s">
        <v>11828</v>
      </c>
      <c r="C1019" s="460" t="s">
        <v>11829</v>
      </c>
      <c r="D1019" s="460"/>
      <c r="E1019" s="608" t="s">
        <v>11830</v>
      </c>
      <c r="F1019" s="528" t="s">
        <v>1478</v>
      </c>
      <c r="G1019" s="464" t="s">
        <v>1366</v>
      </c>
      <c r="H1019" s="455" t="s">
        <v>1456</v>
      </c>
      <c r="I1019" s="437">
        <v>4</v>
      </c>
    </row>
    <row r="1020" spans="1:9" ht="74.25" customHeight="1" x14ac:dyDescent="0.2">
      <c r="A1020" s="455">
        <v>1012</v>
      </c>
      <c r="B1020" s="455" t="s">
        <v>11831</v>
      </c>
      <c r="C1020" s="460" t="s">
        <v>11832</v>
      </c>
      <c r="D1020" s="460"/>
      <c r="E1020" s="608" t="s">
        <v>11833</v>
      </c>
      <c r="F1020" s="528" t="s">
        <v>2575</v>
      </c>
      <c r="G1020" s="464" t="s">
        <v>1610</v>
      </c>
      <c r="H1020" s="455"/>
      <c r="I1020" s="437">
        <v>1</v>
      </c>
    </row>
    <row r="1021" spans="1:9" ht="54" customHeight="1" x14ac:dyDescent="0.2">
      <c r="A1021" s="455">
        <v>1013</v>
      </c>
      <c r="B1021" s="455" t="s">
        <v>11834</v>
      </c>
      <c r="C1021" s="460" t="s">
        <v>11544</v>
      </c>
      <c r="D1021" s="460"/>
      <c r="E1021" s="608" t="s">
        <v>11835</v>
      </c>
      <c r="F1021" s="528" t="s">
        <v>1478</v>
      </c>
      <c r="G1021" s="464" t="s">
        <v>1366</v>
      </c>
      <c r="H1021" s="455" t="s">
        <v>1456</v>
      </c>
      <c r="I1021" s="437">
        <v>1</v>
      </c>
    </row>
    <row r="1022" spans="1:9" ht="54" customHeight="1" x14ac:dyDescent="0.2">
      <c r="A1022" s="455">
        <v>1014</v>
      </c>
      <c r="B1022" s="455" t="s">
        <v>11836</v>
      </c>
      <c r="C1022" s="460" t="s">
        <v>11544</v>
      </c>
      <c r="D1022" s="460"/>
      <c r="E1022" s="608" t="s">
        <v>11837</v>
      </c>
      <c r="F1022" s="528" t="s">
        <v>1478</v>
      </c>
      <c r="G1022" s="464" t="s">
        <v>1366</v>
      </c>
      <c r="H1022" s="455" t="s">
        <v>1456</v>
      </c>
      <c r="I1022" s="437">
        <v>1</v>
      </c>
    </row>
    <row r="1023" spans="1:9" ht="54" customHeight="1" x14ac:dyDescent="0.2">
      <c r="A1023" s="455">
        <v>1015</v>
      </c>
      <c r="B1023" s="455" t="s">
        <v>11838</v>
      </c>
      <c r="C1023" s="460" t="s">
        <v>11839</v>
      </c>
      <c r="D1023" s="460"/>
      <c r="E1023" s="608" t="s">
        <v>11840</v>
      </c>
      <c r="F1023" s="528" t="s">
        <v>1478</v>
      </c>
      <c r="G1023" s="464" t="s">
        <v>1366</v>
      </c>
      <c r="H1023" s="455" t="s">
        <v>1456</v>
      </c>
      <c r="I1023" s="437">
        <v>2</v>
      </c>
    </row>
    <row r="1024" spans="1:9" ht="54" customHeight="1" x14ac:dyDescent="0.2">
      <c r="A1024" s="455">
        <v>1016</v>
      </c>
      <c r="B1024" s="455" t="s">
        <v>11841</v>
      </c>
      <c r="C1024" s="460" t="s">
        <v>10461</v>
      </c>
      <c r="D1024" s="460"/>
      <c r="E1024" s="608" t="s">
        <v>11842</v>
      </c>
      <c r="F1024" s="528" t="s">
        <v>1478</v>
      </c>
      <c r="G1024" s="464" t="s">
        <v>1366</v>
      </c>
      <c r="H1024" s="455" t="s">
        <v>1456</v>
      </c>
      <c r="I1024" s="437">
        <v>1</v>
      </c>
    </row>
    <row r="1025" spans="1:9" ht="51.75" customHeight="1" x14ac:dyDescent="0.2">
      <c r="A1025" s="455">
        <v>1017</v>
      </c>
      <c r="B1025" s="455" t="s">
        <v>11843</v>
      </c>
      <c r="C1025" s="460" t="s">
        <v>10461</v>
      </c>
      <c r="D1025" s="460"/>
      <c r="E1025" s="608" t="s">
        <v>11844</v>
      </c>
      <c r="F1025" s="528" t="s">
        <v>1478</v>
      </c>
      <c r="G1025" s="464" t="s">
        <v>1366</v>
      </c>
      <c r="H1025" s="455" t="s">
        <v>1456</v>
      </c>
      <c r="I1025" s="437">
        <v>1</v>
      </c>
    </row>
    <row r="1026" spans="1:9" ht="54" customHeight="1" x14ac:dyDescent="0.2">
      <c r="A1026" s="455">
        <v>1018</v>
      </c>
      <c r="B1026" s="455" t="s">
        <v>11845</v>
      </c>
      <c r="C1026" s="460" t="s">
        <v>10173</v>
      </c>
      <c r="D1026" s="460"/>
      <c r="E1026" s="608" t="s">
        <v>11846</v>
      </c>
      <c r="F1026" s="528" t="s">
        <v>1478</v>
      </c>
      <c r="G1026" s="464" t="s">
        <v>1366</v>
      </c>
      <c r="H1026" s="455" t="s">
        <v>1456</v>
      </c>
      <c r="I1026" s="437">
        <v>1</v>
      </c>
    </row>
    <row r="1027" spans="1:9" ht="51.75" customHeight="1" x14ac:dyDescent="0.2">
      <c r="A1027" s="455">
        <v>1019</v>
      </c>
      <c r="B1027" s="455" t="s">
        <v>11847</v>
      </c>
      <c r="C1027" s="460" t="s">
        <v>10173</v>
      </c>
      <c r="D1027" s="460"/>
      <c r="E1027" s="608" t="s">
        <v>11848</v>
      </c>
      <c r="F1027" s="528" t="s">
        <v>1478</v>
      </c>
      <c r="G1027" s="464" t="s">
        <v>1366</v>
      </c>
      <c r="H1027" s="455" t="s">
        <v>1456</v>
      </c>
      <c r="I1027" s="437">
        <v>1</v>
      </c>
    </row>
    <row r="1028" spans="1:9" ht="55.5" customHeight="1" x14ac:dyDescent="0.2">
      <c r="A1028" s="455">
        <v>1020</v>
      </c>
      <c r="B1028" s="455" t="s">
        <v>11849</v>
      </c>
      <c r="C1028" s="460" t="s">
        <v>11850</v>
      </c>
      <c r="D1028" s="460"/>
      <c r="E1028" s="608" t="s">
        <v>11851</v>
      </c>
      <c r="F1028" s="528" t="s">
        <v>1478</v>
      </c>
      <c r="G1028" s="464" t="s">
        <v>1366</v>
      </c>
      <c r="H1028" s="455" t="s">
        <v>1456</v>
      </c>
      <c r="I1028" s="437">
        <v>1</v>
      </c>
    </row>
    <row r="1029" spans="1:9" ht="57.75" customHeight="1" x14ac:dyDescent="0.2">
      <c r="A1029" s="455">
        <v>1021</v>
      </c>
      <c r="B1029" s="455" t="s">
        <v>11852</v>
      </c>
      <c r="C1029" s="460" t="s">
        <v>11853</v>
      </c>
      <c r="D1029" s="460"/>
      <c r="E1029" s="608" t="s">
        <v>11854</v>
      </c>
      <c r="F1029" s="528" t="s">
        <v>1478</v>
      </c>
      <c r="G1029" s="464" t="s">
        <v>1366</v>
      </c>
      <c r="H1029" s="455" t="s">
        <v>1456</v>
      </c>
      <c r="I1029" s="437">
        <v>15</v>
      </c>
    </row>
    <row r="1030" spans="1:9" ht="59.25" customHeight="1" x14ac:dyDescent="0.2">
      <c r="A1030" s="455">
        <v>1022</v>
      </c>
      <c r="B1030" s="455" t="s">
        <v>11855</v>
      </c>
      <c r="C1030" s="460" t="s">
        <v>11856</v>
      </c>
      <c r="D1030" s="460"/>
      <c r="E1030" s="608" t="s">
        <v>11857</v>
      </c>
      <c r="F1030" s="528" t="s">
        <v>1478</v>
      </c>
      <c r="G1030" s="464" t="s">
        <v>1366</v>
      </c>
      <c r="H1030" s="455" t="s">
        <v>1456</v>
      </c>
      <c r="I1030" s="437">
        <v>1</v>
      </c>
    </row>
    <row r="1031" spans="1:9" ht="49.5" customHeight="1" x14ac:dyDescent="0.2">
      <c r="A1031" s="455">
        <v>1023</v>
      </c>
      <c r="B1031" s="455" t="s">
        <v>11858</v>
      </c>
      <c r="C1031" s="460" t="s">
        <v>11859</v>
      </c>
      <c r="D1031" s="460"/>
      <c r="E1031" s="608" t="s">
        <v>11860</v>
      </c>
      <c r="F1031" s="528" t="s">
        <v>1478</v>
      </c>
      <c r="G1031" s="464" t="s">
        <v>1366</v>
      </c>
      <c r="H1031" s="455" t="s">
        <v>1456</v>
      </c>
      <c r="I1031" s="437">
        <v>1</v>
      </c>
    </row>
    <row r="1032" spans="1:9" ht="59.25" customHeight="1" x14ac:dyDescent="0.2">
      <c r="A1032" s="455">
        <v>1024</v>
      </c>
      <c r="B1032" s="455" t="s">
        <v>11861</v>
      </c>
      <c r="C1032" s="460" t="s">
        <v>11862</v>
      </c>
      <c r="D1032" s="50"/>
      <c r="E1032" s="460"/>
      <c r="F1032" s="528" t="s">
        <v>11863</v>
      </c>
      <c r="G1032" s="464" t="s">
        <v>1366</v>
      </c>
      <c r="H1032" s="455" t="s">
        <v>1456</v>
      </c>
      <c r="I1032" s="437">
        <v>1</v>
      </c>
    </row>
    <row r="1033" spans="1:9" ht="48" customHeight="1" x14ac:dyDescent="0.2">
      <c r="A1033" s="455">
        <v>1025</v>
      </c>
      <c r="B1033" s="455" t="s">
        <v>11864</v>
      </c>
      <c r="C1033" s="460" t="s">
        <v>11865</v>
      </c>
      <c r="D1033" s="50"/>
      <c r="E1033" s="460"/>
      <c r="F1033" s="528" t="s">
        <v>11863</v>
      </c>
      <c r="G1033" s="464" t="s">
        <v>1366</v>
      </c>
      <c r="H1033" s="455" t="s">
        <v>1456</v>
      </c>
      <c r="I1033" s="437">
        <v>2</v>
      </c>
    </row>
    <row r="1034" spans="1:9" ht="55.5" customHeight="1" x14ac:dyDescent="0.2">
      <c r="A1034" s="455">
        <v>1026</v>
      </c>
      <c r="B1034" s="455" t="s">
        <v>11866</v>
      </c>
      <c r="C1034" s="460" t="s">
        <v>11867</v>
      </c>
      <c r="D1034" s="50"/>
      <c r="E1034" s="460"/>
      <c r="F1034" s="528" t="s">
        <v>11863</v>
      </c>
      <c r="G1034" s="464" t="s">
        <v>1366</v>
      </c>
      <c r="H1034" s="455" t="s">
        <v>1456</v>
      </c>
      <c r="I1034" s="437">
        <v>1</v>
      </c>
    </row>
    <row r="1035" spans="1:9" ht="52.5" customHeight="1" x14ac:dyDescent="0.2">
      <c r="A1035" s="455">
        <v>1027</v>
      </c>
      <c r="B1035" s="455" t="s">
        <v>11868</v>
      </c>
      <c r="C1035" s="460" t="s">
        <v>11869</v>
      </c>
      <c r="D1035" s="50"/>
      <c r="E1035" s="460"/>
      <c r="F1035" s="528" t="s">
        <v>11863</v>
      </c>
      <c r="G1035" s="464" t="s">
        <v>1366</v>
      </c>
      <c r="H1035" s="455" t="s">
        <v>1456</v>
      </c>
      <c r="I1035" s="437">
        <v>1</v>
      </c>
    </row>
    <row r="1036" spans="1:9" ht="62.25" customHeight="1" x14ac:dyDescent="0.2">
      <c r="A1036" s="455">
        <v>1028</v>
      </c>
      <c r="B1036" s="455" t="s">
        <v>11870</v>
      </c>
      <c r="C1036" s="460" t="s">
        <v>9167</v>
      </c>
      <c r="D1036" s="50"/>
      <c r="E1036" s="460"/>
      <c r="F1036" s="528" t="s">
        <v>740</v>
      </c>
      <c r="G1036" s="464" t="s">
        <v>1610</v>
      </c>
      <c r="H1036" s="455"/>
      <c r="I1036" s="437">
        <v>1</v>
      </c>
    </row>
    <row r="1037" spans="1:9" ht="51" customHeight="1" x14ac:dyDescent="0.2">
      <c r="A1037" s="455">
        <v>1029</v>
      </c>
      <c r="B1037" s="455" t="s">
        <v>11871</v>
      </c>
      <c r="C1037" s="460" t="s">
        <v>11872</v>
      </c>
      <c r="D1037" s="50"/>
      <c r="E1037" s="460"/>
      <c r="F1037" s="528" t="s">
        <v>11863</v>
      </c>
      <c r="G1037" s="464" t="s">
        <v>1366</v>
      </c>
      <c r="H1037" s="455" t="s">
        <v>1456</v>
      </c>
      <c r="I1037" s="437">
        <v>3</v>
      </c>
    </row>
    <row r="1038" spans="1:9" ht="50.25" customHeight="1" x14ac:dyDescent="0.2">
      <c r="A1038" s="455">
        <v>1030</v>
      </c>
      <c r="B1038" s="455" t="s">
        <v>11873</v>
      </c>
      <c r="C1038" s="460" t="s">
        <v>10170</v>
      </c>
      <c r="D1038" s="50"/>
      <c r="E1038" s="460"/>
      <c r="F1038" s="528" t="s">
        <v>11863</v>
      </c>
      <c r="G1038" s="464" t="s">
        <v>1366</v>
      </c>
      <c r="H1038" s="455" t="s">
        <v>1456</v>
      </c>
      <c r="I1038" s="437">
        <f>2-1</f>
        <v>1</v>
      </c>
    </row>
    <row r="1039" spans="1:9" ht="57.75" customHeight="1" x14ac:dyDescent="0.2">
      <c r="A1039" s="455">
        <v>1031</v>
      </c>
      <c r="B1039" s="455" t="s">
        <v>11873</v>
      </c>
      <c r="C1039" s="460" t="s">
        <v>10170</v>
      </c>
      <c r="D1039" s="50"/>
      <c r="E1039" s="460"/>
      <c r="F1039" s="528"/>
      <c r="G1039" s="464" t="s">
        <v>1366</v>
      </c>
      <c r="H1039" s="455" t="s">
        <v>1456</v>
      </c>
      <c r="I1039" s="437">
        <f>2-1</f>
        <v>1</v>
      </c>
    </row>
    <row r="1040" spans="1:9" ht="65.25" customHeight="1" x14ac:dyDescent="0.2">
      <c r="A1040" s="455">
        <v>1032</v>
      </c>
      <c r="B1040" s="455" t="s">
        <v>11874</v>
      </c>
      <c r="C1040" s="460" t="s">
        <v>11875</v>
      </c>
      <c r="D1040" s="50"/>
      <c r="E1040" s="460"/>
      <c r="F1040" s="528" t="s">
        <v>11863</v>
      </c>
      <c r="G1040" s="464" t="s">
        <v>1366</v>
      </c>
      <c r="H1040" s="455" t="s">
        <v>1456</v>
      </c>
      <c r="I1040" s="437">
        <v>4</v>
      </c>
    </row>
    <row r="1041" spans="1:9" ht="59.25" customHeight="1" x14ac:dyDescent="0.2">
      <c r="A1041" s="455">
        <v>1033</v>
      </c>
      <c r="B1041" s="455" t="s">
        <v>11876</v>
      </c>
      <c r="C1041" s="460" t="s">
        <v>11875</v>
      </c>
      <c r="D1041" s="50"/>
      <c r="E1041" s="460"/>
      <c r="F1041" s="528" t="s">
        <v>740</v>
      </c>
      <c r="G1041" s="464" t="s">
        <v>1610</v>
      </c>
      <c r="H1041" s="455"/>
      <c r="I1041" s="437">
        <v>2</v>
      </c>
    </row>
    <row r="1042" spans="1:9" ht="60.75" customHeight="1" x14ac:dyDescent="0.2">
      <c r="A1042" s="455">
        <v>1034</v>
      </c>
      <c r="B1042" s="455" t="s">
        <v>11877</v>
      </c>
      <c r="C1042" s="460" t="s">
        <v>11878</v>
      </c>
      <c r="D1042" s="50"/>
      <c r="E1042" s="460"/>
      <c r="F1042" s="528" t="s">
        <v>11863</v>
      </c>
      <c r="G1042" s="464" t="s">
        <v>1366</v>
      </c>
      <c r="H1042" s="455" t="s">
        <v>1456</v>
      </c>
      <c r="I1042" s="437">
        <v>1</v>
      </c>
    </row>
    <row r="1043" spans="1:9" ht="46.5" customHeight="1" x14ac:dyDescent="0.2">
      <c r="A1043" s="455">
        <v>1035</v>
      </c>
      <c r="B1043" s="455" t="s">
        <v>11879</v>
      </c>
      <c r="C1043" s="460" t="s">
        <v>11875</v>
      </c>
      <c r="D1043" s="50"/>
      <c r="E1043" s="460"/>
      <c r="F1043" s="528" t="s">
        <v>11863</v>
      </c>
      <c r="G1043" s="464" t="s">
        <v>1366</v>
      </c>
      <c r="H1043" s="455" t="s">
        <v>1456</v>
      </c>
      <c r="I1043" s="437">
        <f>6-2</f>
        <v>4</v>
      </c>
    </row>
    <row r="1044" spans="1:9" ht="48.75" customHeight="1" x14ac:dyDescent="0.2">
      <c r="A1044" s="455">
        <v>1036</v>
      </c>
      <c r="B1044" s="455" t="s">
        <v>11880</v>
      </c>
      <c r="C1044" s="460" t="s">
        <v>11383</v>
      </c>
      <c r="D1044" s="50"/>
      <c r="E1044" s="460"/>
      <c r="F1044" s="528" t="s">
        <v>11863</v>
      </c>
      <c r="G1044" s="464" t="s">
        <v>1366</v>
      </c>
      <c r="H1044" s="455" t="s">
        <v>1456</v>
      </c>
      <c r="I1044" s="437">
        <v>4</v>
      </c>
    </row>
    <row r="1045" spans="1:9" ht="53.25" customHeight="1" x14ac:dyDescent="0.2">
      <c r="A1045" s="455">
        <v>1037</v>
      </c>
      <c r="B1045" s="455" t="s">
        <v>11881</v>
      </c>
      <c r="C1045" s="460" t="s">
        <v>11882</v>
      </c>
      <c r="D1045" s="50"/>
      <c r="E1045" s="487"/>
      <c r="F1045" s="528"/>
      <c r="G1045" s="464" t="s">
        <v>1057</v>
      </c>
      <c r="H1045" s="455" t="s">
        <v>1456</v>
      </c>
      <c r="I1045" s="437">
        <v>2</v>
      </c>
    </row>
    <row r="1046" spans="1:9" ht="48" customHeight="1" x14ac:dyDescent="0.2">
      <c r="A1046" s="455">
        <v>1038</v>
      </c>
      <c r="B1046" s="455" t="s">
        <v>11883</v>
      </c>
      <c r="C1046" s="460" t="s">
        <v>11884</v>
      </c>
      <c r="D1046" s="50"/>
      <c r="E1046" s="487"/>
      <c r="F1046" s="528"/>
      <c r="G1046" s="464" t="s">
        <v>1057</v>
      </c>
      <c r="H1046" s="455" t="s">
        <v>1456</v>
      </c>
      <c r="I1046" s="437">
        <v>4</v>
      </c>
    </row>
    <row r="1047" spans="1:9" ht="95.25" customHeight="1" x14ac:dyDescent="0.2">
      <c r="A1047" s="455">
        <v>1039</v>
      </c>
      <c r="B1047" s="455" t="s">
        <v>11885</v>
      </c>
      <c r="C1047" s="460" t="s">
        <v>11886</v>
      </c>
      <c r="D1047" s="50" t="s">
        <v>6977</v>
      </c>
      <c r="E1047" s="463" t="s">
        <v>11887</v>
      </c>
      <c r="F1047" s="464" t="s">
        <v>4161</v>
      </c>
      <c r="G1047" s="464" t="s">
        <v>1610</v>
      </c>
      <c r="H1047" s="455"/>
      <c r="I1047" s="437">
        <v>1</v>
      </c>
    </row>
    <row r="1048" spans="1:9" ht="65.25" customHeight="1" x14ac:dyDescent="0.2">
      <c r="A1048" s="455">
        <v>1040</v>
      </c>
      <c r="B1048" s="455" t="s">
        <v>11888</v>
      </c>
      <c r="C1048" s="460" t="s">
        <v>11889</v>
      </c>
      <c r="D1048" s="50" t="s">
        <v>11890</v>
      </c>
      <c r="E1048" s="463" t="s">
        <v>11891</v>
      </c>
      <c r="F1048" s="464" t="s">
        <v>4161</v>
      </c>
      <c r="G1048" s="464" t="s">
        <v>1610</v>
      </c>
      <c r="H1048" s="455"/>
      <c r="I1048" s="437">
        <v>1</v>
      </c>
    </row>
    <row r="1049" spans="1:9" ht="62.25" customHeight="1" x14ac:dyDescent="0.2">
      <c r="A1049" s="455">
        <v>1041</v>
      </c>
      <c r="B1049" s="455" t="s">
        <v>11892</v>
      </c>
      <c r="C1049" s="460" t="s">
        <v>9871</v>
      </c>
      <c r="D1049" s="50"/>
      <c r="E1049" s="463" t="s">
        <v>11893</v>
      </c>
      <c r="F1049" s="464" t="s">
        <v>740</v>
      </c>
      <c r="G1049" s="464" t="s">
        <v>1610</v>
      </c>
      <c r="H1049" s="455"/>
      <c r="I1049" s="435">
        <v>1</v>
      </c>
    </row>
    <row r="1050" spans="1:9" ht="145.5" customHeight="1" x14ac:dyDescent="0.2">
      <c r="A1050" s="455">
        <v>1042</v>
      </c>
      <c r="B1050" s="455" t="s">
        <v>11894</v>
      </c>
      <c r="C1050" s="460" t="s">
        <v>11895</v>
      </c>
      <c r="D1050" s="50"/>
      <c r="E1050" s="463" t="s">
        <v>11896</v>
      </c>
      <c r="F1050" s="464" t="s">
        <v>5180</v>
      </c>
      <c r="G1050" s="464" t="s">
        <v>1610</v>
      </c>
      <c r="H1050" s="455"/>
      <c r="I1050" s="435">
        <v>1</v>
      </c>
    </row>
    <row r="1051" spans="1:9" ht="157.5" customHeight="1" x14ac:dyDescent="0.2">
      <c r="A1051" s="455">
        <v>1043</v>
      </c>
      <c r="B1051" s="455" t="s">
        <v>11897</v>
      </c>
      <c r="C1051" s="460" t="s">
        <v>10461</v>
      </c>
      <c r="D1051" s="50"/>
      <c r="E1051" s="463" t="s">
        <v>10388</v>
      </c>
      <c r="F1051" s="464" t="s">
        <v>5180</v>
      </c>
      <c r="G1051" s="464" t="s">
        <v>1610</v>
      </c>
      <c r="H1051" s="455"/>
      <c r="I1051" s="435">
        <v>1</v>
      </c>
    </row>
    <row r="1052" spans="1:9" ht="157.5" customHeight="1" x14ac:dyDescent="0.2">
      <c r="A1052" s="455">
        <v>1044</v>
      </c>
      <c r="B1052" s="455" t="s">
        <v>11898</v>
      </c>
      <c r="C1052" s="460" t="s">
        <v>10173</v>
      </c>
      <c r="D1052" s="50"/>
      <c r="E1052" s="463" t="s">
        <v>11899</v>
      </c>
      <c r="F1052" s="464" t="s">
        <v>5180</v>
      </c>
      <c r="G1052" s="464" t="s">
        <v>1610</v>
      </c>
      <c r="H1052" s="455"/>
      <c r="I1052" s="435">
        <v>1</v>
      </c>
    </row>
    <row r="1053" spans="1:9" ht="64.5" customHeight="1" x14ac:dyDescent="0.2">
      <c r="A1053" s="455">
        <v>1045</v>
      </c>
      <c r="B1053" s="455" t="s">
        <v>11900</v>
      </c>
      <c r="C1053" s="460" t="s">
        <v>10173</v>
      </c>
      <c r="D1053" s="50"/>
      <c r="E1053" s="463" t="s">
        <v>11901</v>
      </c>
      <c r="F1053" s="464" t="s">
        <v>740</v>
      </c>
      <c r="G1053" s="464" t="s">
        <v>1610</v>
      </c>
      <c r="H1053" s="455"/>
      <c r="I1053" s="435">
        <v>1</v>
      </c>
    </row>
    <row r="1054" spans="1:9" ht="157.5" customHeight="1" x14ac:dyDescent="0.2">
      <c r="A1054" s="455">
        <v>1046</v>
      </c>
      <c r="B1054" s="455" t="s">
        <v>11902</v>
      </c>
      <c r="C1054" s="460" t="s">
        <v>9333</v>
      </c>
      <c r="D1054" s="50"/>
      <c r="E1054" s="463" t="s">
        <v>10382</v>
      </c>
      <c r="F1054" s="464" t="s">
        <v>5180</v>
      </c>
      <c r="G1054" s="464" t="s">
        <v>1610</v>
      </c>
      <c r="H1054" s="455"/>
      <c r="I1054" s="435">
        <v>2</v>
      </c>
    </row>
    <row r="1055" spans="1:9" ht="157.5" customHeight="1" x14ac:dyDescent="0.2">
      <c r="A1055" s="455">
        <v>1047</v>
      </c>
      <c r="B1055" s="455" t="s">
        <v>11903</v>
      </c>
      <c r="C1055" s="460" t="s">
        <v>11261</v>
      </c>
      <c r="D1055" s="50"/>
      <c r="E1055" s="463" t="s">
        <v>11904</v>
      </c>
      <c r="F1055" s="464" t="s">
        <v>5180</v>
      </c>
      <c r="G1055" s="464" t="s">
        <v>1610</v>
      </c>
      <c r="H1055" s="455"/>
      <c r="I1055" s="435">
        <v>1</v>
      </c>
    </row>
    <row r="1056" spans="1:9" ht="157.5" customHeight="1" x14ac:dyDescent="0.2">
      <c r="A1056" s="455">
        <v>1048</v>
      </c>
      <c r="B1056" s="455" t="s">
        <v>11905</v>
      </c>
      <c r="C1056" s="460" t="s">
        <v>11261</v>
      </c>
      <c r="D1056" s="50"/>
      <c r="E1056" s="463" t="s">
        <v>11906</v>
      </c>
      <c r="F1056" s="464" t="s">
        <v>5180</v>
      </c>
      <c r="G1056" s="464" t="s">
        <v>1610</v>
      </c>
      <c r="H1056" s="455"/>
      <c r="I1056" s="435">
        <v>2</v>
      </c>
    </row>
    <row r="1057" spans="1:9" ht="157.5" customHeight="1" x14ac:dyDescent="0.2">
      <c r="A1057" s="455">
        <v>1049</v>
      </c>
      <c r="B1057" s="455" t="s">
        <v>11907</v>
      </c>
      <c r="C1057" s="460" t="s">
        <v>7804</v>
      </c>
      <c r="D1057" s="50"/>
      <c r="E1057" s="463" t="s">
        <v>11908</v>
      </c>
      <c r="F1057" s="464" t="s">
        <v>5180</v>
      </c>
      <c r="G1057" s="464" t="s">
        <v>1610</v>
      </c>
      <c r="H1057" s="455"/>
      <c r="I1057" s="435">
        <v>1</v>
      </c>
    </row>
    <row r="1058" spans="1:9" ht="157.5" customHeight="1" x14ac:dyDescent="0.2">
      <c r="A1058" s="455">
        <v>1050</v>
      </c>
      <c r="B1058" s="455" t="s">
        <v>11909</v>
      </c>
      <c r="C1058" s="460" t="s">
        <v>10206</v>
      </c>
      <c r="D1058" s="50"/>
      <c r="E1058" s="463" t="s">
        <v>11910</v>
      </c>
      <c r="F1058" s="464" t="s">
        <v>5180</v>
      </c>
      <c r="G1058" s="464" t="s">
        <v>1610</v>
      </c>
      <c r="H1058" s="455"/>
      <c r="I1058" s="435">
        <v>1</v>
      </c>
    </row>
    <row r="1059" spans="1:9" ht="157.5" customHeight="1" x14ac:dyDescent="0.2">
      <c r="A1059" s="455">
        <v>1051</v>
      </c>
      <c r="B1059" s="455" t="s">
        <v>11911</v>
      </c>
      <c r="C1059" s="460" t="s">
        <v>9582</v>
      </c>
      <c r="D1059" s="50"/>
      <c r="E1059" s="463" t="s">
        <v>11912</v>
      </c>
      <c r="F1059" s="464" t="s">
        <v>5180</v>
      </c>
      <c r="G1059" s="464" t="s">
        <v>1610</v>
      </c>
      <c r="H1059" s="455"/>
      <c r="I1059" s="435">
        <v>5</v>
      </c>
    </row>
    <row r="1060" spans="1:9" ht="157.5" customHeight="1" x14ac:dyDescent="0.2">
      <c r="A1060" s="455">
        <v>1052</v>
      </c>
      <c r="B1060" s="455" t="s">
        <v>11913</v>
      </c>
      <c r="C1060" s="460" t="s">
        <v>9582</v>
      </c>
      <c r="D1060" s="50"/>
      <c r="E1060" s="463" t="s">
        <v>11914</v>
      </c>
      <c r="F1060" s="464" t="s">
        <v>5180</v>
      </c>
      <c r="G1060" s="464" t="s">
        <v>1610</v>
      </c>
      <c r="H1060" s="455"/>
      <c r="I1060" s="435">
        <v>4</v>
      </c>
    </row>
    <row r="1061" spans="1:9" ht="75" customHeight="1" x14ac:dyDescent="0.2">
      <c r="A1061" s="455">
        <v>1053</v>
      </c>
      <c r="B1061" s="455" t="s">
        <v>11915</v>
      </c>
      <c r="C1061" s="460" t="s">
        <v>11916</v>
      </c>
      <c r="D1061" s="50" t="s">
        <v>11917</v>
      </c>
      <c r="E1061" s="463" t="s">
        <v>11918</v>
      </c>
      <c r="F1061" s="464" t="s">
        <v>4161</v>
      </c>
      <c r="G1061" s="464" t="s">
        <v>1610</v>
      </c>
      <c r="H1061" s="455"/>
      <c r="I1061" s="435">
        <v>2</v>
      </c>
    </row>
    <row r="1062" spans="1:9" ht="75" customHeight="1" x14ac:dyDescent="0.2">
      <c r="A1062" s="455">
        <v>1054</v>
      </c>
      <c r="B1062" s="455" t="s">
        <v>11919</v>
      </c>
      <c r="C1062" s="460" t="s">
        <v>11732</v>
      </c>
      <c r="D1062" s="50" t="s">
        <v>11917</v>
      </c>
      <c r="E1062" s="463" t="s">
        <v>11920</v>
      </c>
      <c r="F1062" s="464" t="s">
        <v>4161</v>
      </c>
      <c r="G1062" s="464" t="s">
        <v>1610</v>
      </c>
      <c r="H1062" s="455"/>
      <c r="I1062" s="435">
        <v>2</v>
      </c>
    </row>
    <row r="1063" spans="1:9" ht="84.75" customHeight="1" x14ac:dyDescent="0.2">
      <c r="A1063" s="455">
        <v>1055</v>
      </c>
      <c r="B1063" s="455" t="s">
        <v>11921</v>
      </c>
      <c r="C1063" s="460" t="s">
        <v>10231</v>
      </c>
      <c r="D1063" s="50" t="s">
        <v>11809</v>
      </c>
      <c r="E1063" s="463" t="s">
        <v>11922</v>
      </c>
      <c r="F1063" s="464" t="s">
        <v>4161</v>
      </c>
      <c r="G1063" s="464" t="s">
        <v>1610</v>
      </c>
      <c r="H1063" s="455"/>
      <c r="I1063" s="437">
        <v>1</v>
      </c>
    </row>
    <row r="1064" spans="1:9" ht="107.25" customHeight="1" x14ac:dyDescent="0.2">
      <c r="A1064" s="455">
        <v>1056</v>
      </c>
      <c r="B1064" s="455" t="s">
        <v>11923</v>
      </c>
      <c r="C1064" s="460" t="s">
        <v>11924</v>
      </c>
      <c r="D1064" s="50" t="s">
        <v>6977</v>
      </c>
      <c r="E1064" s="463" t="s">
        <v>11925</v>
      </c>
      <c r="F1064" s="464" t="s">
        <v>2937</v>
      </c>
      <c r="G1064" s="464" t="s">
        <v>1610</v>
      </c>
      <c r="H1064" s="455"/>
      <c r="I1064" s="437">
        <v>1</v>
      </c>
    </row>
    <row r="1065" spans="1:9" ht="62.25" customHeight="1" x14ac:dyDescent="0.2">
      <c r="A1065" s="455">
        <v>1057</v>
      </c>
      <c r="B1065" s="455" t="s">
        <v>11926</v>
      </c>
      <c r="C1065" s="460" t="s">
        <v>11927</v>
      </c>
      <c r="D1065" s="50" t="s">
        <v>6977</v>
      </c>
      <c r="E1065" s="463" t="s">
        <v>11928</v>
      </c>
      <c r="F1065" s="464" t="s">
        <v>962</v>
      </c>
      <c r="G1065" s="464" t="s">
        <v>797</v>
      </c>
      <c r="H1065" s="455"/>
      <c r="I1065" s="437">
        <v>1</v>
      </c>
    </row>
    <row r="1066" spans="1:9" ht="76.5" customHeight="1" x14ac:dyDescent="0.2">
      <c r="A1066" s="455">
        <v>1058</v>
      </c>
      <c r="B1066" s="455" t="s">
        <v>11929</v>
      </c>
      <c r="C1066" s="460" t="s">
        <v>11436</v>
      </c>
      <c r="D1066" s="50" t="s">
        <v>6977</v>
      </c>
      <c r="E1066" s="463" t="s">
        <v>11930</v>
      </c>
      <c r="F1066" s="464" t="s">
        <v>1361</v>
      </c>
      <c r="G1066" s="464" t="s">
        <v>1610</v>
      </c>
      <c r="H1066" s="455"/>
      <c r="I1066" s="437">
        <v>1</v>
      </c>
    </row>
    <row r="1067" spans="1:9" ht="81" customHeight="1" x14ac:dyDescent="0.2">
      <c r="A1067" s="455">
        <v>1059</v>
      </c>
      <c r="B1067" s="455" t="s">
        <v>11931</v>
      </c>
      <c r="C1067" s="460" t="s">
        <v>11932</v>
      </c>
      <c r="D1067" s="50" t="s">
        <v>6977</v>
      </c>
      <c r="E1067" s="463" t="s">
        <v>11933</v>
      </c>
      <c r="F1067" s="464" t="s">
        <v>659</v>
      </c>
      <c r="G1067" s="464" t="s">
        <v>1610</v>
      </c>
      <c r="H1067" s="455"/>
      <c r="I1067" s="437">
        <v>1</v>
      </c>
    </row>
    <row r="1068" spans="1:9" ht="96" customHeight="1" x14ac:dyDescent="0.2">
      <c r="A1068" s="455">
        <v>1060</v>
      </c>
      <c r="B1068" s="455" t="s">
        <v>11934</v>
      </c>
      <c r="C1068" s="460" t="s">
        <v>11651</v>
      </c>
      <c r="D1068" s="50" t="s">
        <v>6977</v>
      </c>
      <c r="E1068" s="463" t="s">
        <v>11935</v>
      </c>
      <c r="F1068" s="464" t="s">
        <v>2575</v>
      </c>
      <c r="G1068" s="464" t="s">
        <v>1610</v>
      </c>
      <c r="H1068" s="455"/>
      <c r="I1068" s="437">
        <v>1</v>
      </c>
    </row>
    <row r="1069" spans="1:9" ht="118.5" customHeight="1" x14ac:dyDescent="0.2">
      <c r="A1069" s="455">
        <v>1061</v>
      </c>
      <c r="B1069" s="455" t="s">
        <v>11936</v>
      </c>
      <c r="C1069" s="460" t="s">
        <v>11937</v>
      </c>
      <c r="D1069" s="50" t="s">
        <v>6977</v>
      </c>
      <c r="E1069" s="463" t="s">
        <v>11938</v>
      </c>
      <c r="F1069" s="464" t="s">
        <v>2893</v>
      </c>
      <c r="G1069" s="464" t="s">
        <v>1610</v>
      </c>
      <c r="H1069" s="455"/>
      <c r="I1069" s="437">
        <v>10</v>
      </c>
    </row>
    <row r="1070" spans="1:9" ht="126" customHeight="1" x14ac:dyDescent="0.2">
      <c r="A1070" s="455">
        <v>1062</v>
      </c>
      <c r="B1070" s="455" t="s">
        <v>11939</v>
      </c>
      <c r="C1070" s="460" t="s">
        <v>11670</v>
      </c>
      <c r="D1070" s="50" t="s">
        <v>6977</v>
      </c>
      <c r="E1070" s="463" t="s">
        <v>11940</v>
      </c>
      <c r="F1070" s="464" t="s">
        <v>2338</v>
      </c>
      <c r="G1070" s="464" t="s">
        <v>1610</v>
      </c>
      <c r="H1070" s="455"/>
      <c r="I1070" s="437">
        <v>1</v>
      </c>
    </row>
    <row r="1071" spans="1:9" ht="93.75" customHeight="1" x14ac:dyDescent="0.2">
      <c r="A1071" s="455">
        <v>1063</v>
      </c>
      <c r="B1071" s="455" t="s">
        <v>11941</v>
      </c>
      <c r="C1071" s="460" t="s">
        <v>11942</v>
      </c>
      <c r="D1071" s="50" t="s">
        <v>6977</v>
      </c>
      <c r="E1071" s="463" t="s">
        <v>11943</v>
      </c>
      <c r="F1071" s="464" t="s">
        <v>2338</v>
      </c>
      <c r="G1071" s="464" t="s">
        <v>1610</v>
      </c>
      <c r="H1071" s="455"/>
      <c r="I1071" s="437">
        <v>1</v>
      </c>
    </row>
    <row r="1072" spans="1:9" ht="75.75" customHeight="1" x14ac:dyDescent="0.2">
      <c r="A1072" s="455">
        <v>1064</v>
      </c>
      <c r="B1072" s="455" t="s">
        <v>11944</v>
      </c>
      <c r="C1072" s="460" t="s">
        <v>11945</v>
      </c>
      <c r="D1072" s="50" t="s">
        <v>6977</v>
      </c>
      <c r="E1072" s="463" t="s">
        <v>11946</v>
      </c>
      <c r="F1072" s="464" t="s">
        <v>2338</v>
      </c>
      <c r="G1072" s="464" t="s">
        <v>1610</v>
      </c>
      <c r="H1072" s="455"/>
      <c r="I1072" s="437">
        <v>1</v>
      </c>
    </row>
    <row r="1073" spans="1:9" ht="96.75" customHeight="1" x14ac:dyDescent="0.2">
      <c r="A1073" s="455">
        <v>1065</v>
      </c>
      <c r="B1073" s="455" t="s">
        <v>11947</v>
      </c>
      <c r="C1073" s="460" t="s">
        <v>11948</v>
      </c>
      <c r="D1073" s="50" t="s">
        <v>6977</v>
      </c>
      <c r="E1073" s="463" t="s">
        <v>11949</v>
      </c>
      <c r="F1073" s="464" t="s">
        <v>11950</v>
      </c>
      <c r="G1073" s="464" t="s">
        <v>1610</v>
      </c>
      <c r="H1073" s="455"/>
      <c r="I1073" s="437">
        <v>1</v>
      </c>
    </row>
    <row r="1074" spans="1:9" ht="67.5" customHeight="1" x14ac:dyDescent="0.2">
      <c r="A1074" s="455">
        <v>1066</v>
      </c>
      <c r="B1074" s="455" t="s">
        <v>11951</v>
      </c>
      <c r="C1074" s="460" t="s">
        <v>11952</v>
      </c>
      <c r="D1074" s="50" t="s">
        <v>6977</v>
      </c>
      <c r="E1074" s="463" t="s">
        <v>11953</v>
      </c>
      <c r="F1074" s="464" t="s">
        <v>1433</v>
      </c>
      <c r="G1074" s="464" t="s">
        <v>1610</v>
      </c>
      <c r="H1074" s="455"/>
      <c r="I1074" s="437">
        <v>3</v>
      </c>
    </row>
    <row r="1075" spans="1:9" ht="67.5" customHeight="1" x14ac:dyDescent="0.2">
      <c r="A1075" s="455">
        <v>1067</v>
      </c>
      <c r="B1075" s="455" t="s">
        <v>11954</v>
      </c>
      <c r="C1075" s="460" t="s">
        <v>10832</v>
      </c>
      <c r="D1075" s="50" t="s">
        <v>6977</v>
      </c>
      <c r="E1075" s="463" t="s">
        <v>11955</v>
      </c>
      <c r="F1075" s="464" t="s">
        <v>541</v>
      </c>
      <c r="G1075" s="464" t="s">
        <v>797</v>
      </c>
      <c r="H1075" s="455"/>
      <c r="I1075" s="437">
        <v>1</v>
      </c>
    </row>
    <row r="1076" spans="1:9" ht="90.75" customHeight="1" x14ac:dyDescent="0.2">
      <c r="A1076" s="455">
        <v>1068</v>
      </c>
      <c r="B1076" s="455" t="s">
        <v>11956</v>
      </c>
      <c r="C1076" s="460" t="s">
        <v>11957</v>
      </c>
      <c r="D1076" s="50" t="s">
        <v>6977</v>
      </c>
      <c r="E1076" s="463" t="s">
        <v>11958</v>
      </c>
      <c r="F1076" s="464" t="s">
        <v>2338</v>
      </c>
      <c r="G1076" s="464" t="s">
        <v>1610</v>
      </c>
      <c r="H1076" s="455"/>
      <c r="I1076" s="437">
        <v>1</v>
      </c>
    </row>
    <row r="1077" spans="1:9" ht="84" customHeight="1" x14ac:dyDescent="0.2">
      <c r="A1077" s="455">
        <v>1069</v>
      </c>
      <c r="B1077" s="455" t="s">
        <v>11959</v>
      </c>
      <c r="C1077" s="460" t="s">
        <v>11960</v>
      </c>
      <c r="D1077" s="50" t="s">
        <v>6977</v>
      </c>
      <c r="E1077" s="463" t="s">
        <v>11961</v>
      </c>
      <c r="F1077" s="464" t="s">
        <v>2575</v>
      </c>
      <c r="G1077" s="464" t="s">
        <v>1610</v>
      </c>
      <c r="H1077" s="455"/>
      <c r="I1077" s="437">
        <v>1</v>
      </c>
    </row>
    <row r="1078" spans="1:9" ht="83.25" customHeight="1" x14ac:dyDescent="0.2">
      <c r="A1078" s="455">
        <v>1070</v>
      </c>
      <c r="B1078" s="455" t="s">
        <v>11962</v>
      </c>
      <c r="C1078" s="460" t="s">
        <v>11963</v>
      </c>
      <c r="D1078" s="50" t="s">
        <v>6977</v>
      </c>
      <c r="E1078" s="463" t="s">
        <v>11964</v>
      </c>
      <c r="F1078" s="464" t="s">
        <v>2575</v>
      </c>
      <c r="G1078" s="464" t="s">
        <v>1610</v>
      </c>
      <c r="H1078" s="455"/>
      <c r="I1078" s="437">
        <v>1</v>
      </c>
    </row>
    <row r="1079" spans="1:9" ht="89.25" customHeight="1" x14ac:dyDescent="0.2">
      <c r="A1079" s="455">
        <v>1071</v>
      </c>
      <c r="B1079" s="455" t="s">
        <v>11965</v>
      </c>
      <c r="C1079" s="460" t="s">
        <v>11966</v>
      </c>
      <c r="D1079" s="50" t="s">
        <v>6977</v>
      </c>
      <c r="E1079" s="463" t="s">
        <v>11967</v>
      </c>
      <c r="F1079" s="464" t="s">
        <v>2575</v>
      </c>
      <c r="G1079" s="464" t="s">
        <v>1610</v>
      </c>
      <c r="H1079" s="455"/>
      <c r="I1079" s="437">
        <v>1</v>
      </c>
    </row>
    <row r="1080" spans="1:9" ht="124.5" customHeight="1" x14ac:dyDescent="0.2">
      <c r="A1080" s="455">
        <v>1072</v>
      </c>
      <c r="B1080" s="455" t="s">
        <v>11968</v>
      </c>
      <c r="C1080" s="460" t="s">
        <v>11969</v>
      </c>
      <c r="D1080" s="50" t="s">
        <v>6977</v>
      </c>
      <c r="E1080" s="463" t="s">
        <v>11970</v>
      </c>
      <c r="F1080" s="464" t="s">
        <v>4161</v>
      </c>
      <c r="G1080" s="464" t="s">
        <v>1610</v>
      </c>
      <c r="H1080" s="455"/>
      <c r="I1080" s="437">
        <v>3</v>
      </c>
    </row>
    <row r="1081" spans="1:9" ht="116.25" customHeight="1" x14ac:dyDescent="0.2">
      <c r="A1081" s="455">
        <v>1073</v>
      </c>
      <c r="B1081" s="455" t="s">
        <v>11971</v>
      </c>
      <c r="C1081" s="460" t="s">
        <v>11972</v>
      </c>
      <c r="D1081" s="50" t="s">
        <v>6977</v>
      </c>
      <c r="E1081" s="463" t="s">
        <v>11973</v>
      </c>
      <c r="F1081" s="464" t="s">
        <v>740</v>
      </c>
      <c r="G1081" s="464" t="s">
        <v>1610</v>
      </c>
      <c r="H1081" s="455"/>
      <c r="I1081" s="437">
        <v>1</v>
      </c>
    </row>
    <row r="1082" spans="1:9" ht="112.5" customHeight="1" x14ac:dyDescent="0.2">
      <c r="A1082" s="455">
        <v>1074</v>
      </c>
      <c r="B1082" s="455" t="s">
        <v>11974</v>
      </c>
      <c r="C1082" s="460" t="s">
        <v>11975</v>
      </c>
      <c r="D1082" s="50" t="s">
        <v>6977</v>
      </c>
      <c r="E1082" s="463" t="s">
        <v>11976</v>
      </c>
      <c r="F1082" s="464" t="s">
        <v>740</v>
      </c>
      <c r="G1082" s="464" t="s">
        <v>1610</v>
      </c>
      <c r="H1082" s="455"/>
      <c r="I1082" s="437">
        <v>1</v>
      </c>
    </row>
    <row r="1083" spans="1:9" ht="72.75" customHeight="1" x14ac:dyDescent="0.2">
      <c r="A1083" s="455">
        <v>1075</v>
      </c>
      <c r="B1083" s="455" t="s">
        <v>11977</v>
      </c>
      <c r="C1083" s="460" t="s">
        <v>11942</v>
      </c>
      <c r="D1083" s="477">
        <v>2016</v>
      </c>
      <c r="E1083" s="50" t="s">
        <v>11978</v>
      </c>
      <c r="F1083" s="464" t="s">
        <v>2338</v>
      </c>
      <c r="G1083" s="464" t="s">
        <v>1610</v>
      </c>
      <c r="H1083" s="455"/>
      <c r="I1083" s="437">
        <v>1</v>
      </c>
    </row>
    <row r="1084" spans="1:9" ht="77.25" customHeight="1" x14ac:dyDescent="0.2">
      <c r="A1084" s="455">
        <v>1076</v>
      </c>
      <c r="B1084" s="455" t="s">
        <v>11979</v>
      </c>
      <c r="C1084" s="460" t="s">
        <v>11945</v>
      </c>
      <c r="D1084" s="50" t="s">
        <v>6977</v>
      </c>
      <c r="E1084" s="463" t="s">
        <v>11980</v>
      </c>
      <c r="F1084" s="464" t="s">
        <v>2338</v>
      </c>
      <c r="G1084" s="464" t="s">
        <v>1610</v>
      </c>
      <c r="H1084" s="455"/>
      <c r="I1084" s="437">
        <v>1</v>
      </c>
    </row>
    <row r="1085" spans="1:9" ht="222" customHeight="1" x14ac:dyDescent="0.2">
      <c r="A1085" s="455">
        <v>1077</v>
      </c>
      <c r="B1085" s="455" t="s">
        <v>11981</v>
      </c>
      <c r="C1085" s="460" t="s">
        <v>10499</v>
      </c>
      <c r="D1085" s="50" t="s">
        <v>6977</v>
      </c>
      <c r="E1085" s="463" t="s">
        <v>11982</v>
      </c>
      <c r="F1085" s="464" t="s">
        <v>2340</v>
      </c>
      <c r="G1085" s="464" t="s">
        <v>1610</v>
      </c>
      <c r="H1085" s="455"/>
      <c r="I1085" s="437">
        <v>6</v>
      </c>
    </row>
    <row r="1086" spans="1:9" ht="76.5" customHeight="1" x14ac:dyDescent="0.2">
      <c r="A1086" s="455">
        <v>1078</v>
      </c>
      <c r="B1086" s="455" t="s">
        <v>11983</v>
      </c>
      <c r="C1086" s="460" t="s">
        <v>11984</v>
      </c>
      <c r="D1086" s="50" t="s">
        <v>6977</v>
      </c>
      <c r="E1086" s="463" t="s">
        <v>11985</v>
      </c>
      <c r="F1086" s="464" t="s">
        <v>7878</v>
      </c>
      <c r="G1086" s="464" t="s">
        <v>1610</v>
      </c>
      <c r="H1086" s="455"/>
      <c r="I1086" s="437">
        <v>2</v>
      </c>
    </row>
    <row r="1087" spans="1:9" ht="50.25" customHeight="1" x14ac:dyDescent="0.2">
      <c r="A1087" s="455">
        <v>1079</v>
      </c>
      <c r="B1087" s="455" t="s">
        <v>11986</v>
      </c>
      <c r="C1087" s="460" t="s">
        <v>11987</v>
      </c>
      <c r="D1087" s="50"/>
      <c r="E1087" s="463"/>
      <c r="F1087" s="464"/>
      <c r="G1087" s="464" t="s">
        <v>1057</v>
      </c>
      <c r="H1087" s="455" t="s">
        <v>1456</v>
      </c>
      <c r="I1087" s="437">
        <v>157</v>
      </c>
    </row>
    <row r="1088" spans="1:9" ht="114.75" customHeight="1" x14ac:dyDescent="0.2">
      <c r="A1088" s="455">
        <v>1080</v>
      </c>
      <c r="B1088" s="455" t="s">
        <v>11988</v>
      </c>
      <c r="C1088" s="460" t="s">
        <v>11989</v>
      </c>
      <c r="D1088" s="50" t="s">
        <v>6977</v>
      </c>
      <c r="E1088" s="463" t="s">
        <v>11990</v>
      </c>
      <c r="F1088" s="464" t="s">
        <v>740</v>
      </c>
      <c r="G1088" s="464" t="s">
        <v>1610</v>
      </c>
      <c r="H1088" s="455"/>
      <c r="I1088" s="437">
        <v>1</v>
      </c>
    </row>
    <row r="1089" spans="1:9" ht="93.75" customHeight="1" x14ac:dyDescent="0.2">
      <c r="A1089" s="455">
        <v>1081</v>
      </c>
      <c r="B1089" s="455" t="s">
        <v>11991</v>
      </c>
      <c r="C1089" s="460" t="s">
        <v>11992</v>
      </c>
      <c r="D1089" s="50" t="s">
        <v>6977</v>
      </c>
      <c r="E1089" s="463" t="s">
        <v>11993</v>
      </c>
      <c r="F1089" s="464" t="s">
        <v>2340</v>
      </c>
      <c r="G1089" s="464" t="s">
        <v>1610</v>
      </c>
      <c r="H1089" s="455"/>
      <c r="I1089" s="437">
        <v>1</v>
      </c>
    </row>
    <row r="1090" spans="1:9" ht="86.25" customHeight="1" x14ac:dyDescent="0.2">
      <c r="A1090" s="455">
        <v>1082</v>
      </c>
      <c r="B1090" s="455" t="s">
        <v>11994</v>
      </c>
      <c r="C1090" s="460" t="s">
        <v>11995</v>
      </c>
      <c r="D1090" s="50" t="s">
        <v>6977</v>
      </c>
      <c r="E1090" s="463" t="s">
        <v>11996</v>
      </c>
      <c r="F1090" s="464" t="s">
        <v>2338</v>
      </c>
      <c r="G1090" s="464" t="s">
        <v>1610</v>
      </c>
      <c r="H1090" s="455"/>
      <c r="I1090" s="437">
        <v>1</v>
      </c>
    </row>
    <row r="1091" spans="1:9" ht="123.75" customHeight="1" x14ac:dyDescent="0.2">
      <c r="A1091" s="455">
        <v>1083</v>
      </c>
      <c r="B1091" s="455" t="s">
        <v>11997</v>
      </c>
      <c r="C1091" s="527" t="s">
        <v>11998</v>
      </c>
      <c r="D1091" s="526" t="s">
        <v>7193</v>
      </c>
      <c r="E1091" s="527" t="s">
        <v>11999</v>
      </c>
      <c r="F1091" s="464" t="s">
        <v>4161</v>
      </c>
      <c r="G1091" s="464" t="s">
        <v>1610</v>
      </c>
      <c r="H1091" s="524"/>
      <c r="I1091" s="529">
        <v>1</v>
      </c>
    </row>
    <row r="1092" spans="1:9" ht="53.25" customHeight="1" x14ac:dyDescent="0.2">
      <c r="A1092" s="455">
        <v>1084</v>
      </c>
      <c r="B1092" s="455" t="s">
        <v>12000</v>
      </c>
      <c r="C1092" s="527" t="s">
        <v>12001</v>
      </c>
      <c r="D1092" s="526" t="s">
        <v>7193</v>
      </c>
      <c r="E1092" s="527" t="s">
        <v>12002</v>
      </c>
      <c r="F1092" s="464" t="s">
        <v>4161</v>
      </c>
      <c r="G1092" s="464" t="s">
        <v>1610</v>
      </c>
      <c r="H1092" s="524"/>
      <c r="I1092" s="529">
        <v>1</v>
      </c>
    </row>
    <row r="1093" spans="1:9" ht="57.75" customHeight="1" x14ac:dyDescent="0.2">
      <c r="A1093" s="455">
        <v>1085</v>
      </c>
      <c r="B1093" s="455" t="s">
        <v>12003</v>
      </c>
      <c r="C1093" s="527" t="s">
        <v>12004</v>
      </c>
      <c r="D1093" s="526" t="s">
        <v>7193</v>
      </c>
      <c r="E1093" s="527" t="s">
        <v>12005</v>
      </c>
      <c r="F1093" s="464" t="s">
        <v>4161</v>
      </c>
      <c r="G1093" s="464" t="s">
        <v>1610</v>
      </c>
      <c r="H1093" s="524"/>
      <c r="I1093" s="529">
        <v>1</v>
      </c>
    </row>
    <row r="1094" spans="1:9" ht="105" customHeight="1" x14ac:dyDescent="0.2">
      <c r="A1094" s="455">
        <v>1086</v>
      </c>
      <c r="B1094" s="455" t="s">
        <v>12006</v>
      </c>
      <c r="C1094" s="527" t="s">
        <v>12007</v>
      </c>
      <c r="D1094" s="526" t="s">
        <v>7193</v>
      </c>
      <c r="E1094" s="527" t="s">
        <v>12008</v>
      </c>
      <c r="F1094" s="464" t="s">
        <v>4161</v>
      </c>
      <c r="G1094" s="464" t="s">
        <v>1610</v>
      </c>
      <c r="H1094" s="524"/>
      <c r="I1094" s="529">
        <v>1</v>
      </c>
    </row>
    <row r="1095" spans="1:9" ht="114.75" customHeight="1" x14ac:dyDescent="0.2">
      <c r="A1095" s="455">
        <v>1087</v>
      </c>
      <c r="B1095" s="455" t="s">
        <v>12009</v>
      </c>
      <c r="C1095" s="527" t="s">
        <v>12010</v>
      </c>
      <c r="D1095" s="526" t="s">
        <v>7193</v>
      </c>
      <c r="E1095" s="527" t="s">
        <v>12011</v>
      </c>
      <c r="F1095" s="464" t="s">
        <v>4161</v>
      </c>
      <c r="G1095" s="464" t="s">
        <v>1610</v>
      </c>
      <c r="H1095" s="524"/>
      <c r="I1095" s="529">
        <v>1</v>
      </c>
    </row>
    <row r="1096" spans="1:9" ht="127.5" customHeight="1" x14ac:dyDescent="0.2">
      <c r="A1096" s="455">
        <v>1088</v>
      </c>
      <c r="B1096" s="455" t="s">
        <v>12012</v>
      </c>
      <c r="C1096" s="527" t="s">
        <v>12013</v>
      </c>
      <c r="D1096" s="526" t="s">
        <v>7193</v>
      </c>
      <c r="E1096" s="527" t="s">
        <v>12014</v>
      </c>
      <c r="F1096" s="464" t="s">
        <v>7878</v>
      </c>
      <c r="G1096" s="464" t="s">
        <v>1610</v>
      </c>
      <c r="H1096" s="455"/>
      <c r="I1096" s="529">
        <v>1</v>
      </c>
    </row>
    <row r="1097" spans="1:9" ht="117" customHeight="1" x14ac:dyDescent="0.2">
      <c r="A1097" s="455">
        <v>1089</v>
      </c>
      <c r="B1097" s="455" t="s">
        <v>12015</v>
      </c>
      <c r="C1097" s="527" t="s">
        <v>11565</v>
      </c>
      <c r="D1097" s="526" t="s">
        <v>7193</v>
      </c>
      <c r="E1097" s="527" t="s">
        <v>12016</v>
      </c>
      <c r="F1097" s="464" t="s">
        <v>7878</v>
      </c>
      <c r="G1097" s="464" t="s">
        <v>1610</v>
      </c>
      <c r="H1097" s="455"/>
      <c r="I1097" s="529">
        <v>1</v>
      </c>
    </row>
    <row r="1098" spans="1:9" ht="125.25" customHeight="1" x14ac:dyDescent="0.2">
      <c r="A1098" s="455">
        <v>1090</v>
      </c>
      <c r="B1098" s="455" t="s">
        <v>12017</v>
      </c>
      <c r="C1098" s="527" t="s">
        <v>12018</v>
      </c>
      <c r="D1098" s="526" t="s">
        <v>7193</v>
      </c>
      <c r="E1098" s="527" t="s">
        <v>12019</v>
      </c>
      <c r="F1098" s="464" t="s">
        <v>7878</v>
      </c>
      <c r="G1098" s="464" t="s">
        <v>1610</v>
      </c>
      <c r="H1098" s="455"/>
      <c r="I1098" s="529">
        <v>1</v>
      </c>
    </row>
    <row r="1099" spans="1:9" ht="46.5" customHeight="1" x14ac:dyDescent="0.2">
      <c r="A1099" s="455">
        <v>1091</v>
      </c>
      <c r="B1099" s="455" t="s">
        <v>12020</v>
      </c>
      <c r="C1099" s="527" t="s">
        <v>12021</v>
      </c>
      <c r="D1099" s="526" t="s">
        <v>7193</v>
      </c>
      <c r="E1099" s="527"/>
      <c r="F1099" s="464" t="s">
        <v>2338</v>
      </c>
      <c r="G1099" s="464" t="s">
        <v>1610</v>
      </c>
      <c r="H1099" s="455"/>
      <c r="I1099" s="566">
        <v>1</v>
      </c>
    </row>
    <row r="1100" spans="1:9" ht="49.5" customHeight="1" x14ac:dyDescent="0.2">
      <c r="A1100" s="455">
        <v>1092</v>
      </c>
      <c r="B1100" s="455" t="s">
        <v>12022</v>
      </c>
      <c r="C1100" s="527" t="s">
        <v>10464</v>
      </c>
      <c r="D1100" s="526" t="s">
        <v>7193</v>
      </c>
      <c r="E1100" s="527"/>
      <c r="F1100" s="464" t="s">
        <v>2338</v>
      </c>
      <c r="G1100" s="464" t="s">
        <v>1610</v>
      </c>
      <c r="H1100" s="455"/>
      <c r="I1100" s="566">
        <v>1</v>
      </c>
    </row>
    <row r="1101" spans="1:9" ht="50.25" customHeight="1" x14ac:dyDescent="0.2">
      <c r="A1101" s="455">
        <v>1093</v>
      </c>
      <c r="B1101" s="455" t="s">
        <v>12023</v>
      </c>
      <c r="C1101" s="527" t="s">
        <v>9609</v>
      </c>
      <c r="D1101" s="526" t="s">
        <v>7193</v>
      </c>
      <c r="E1101" s="527"/>
      <c r="F1101" s="464" t="s">
        <v>2338</v>
      </c>
      <c r="G1101" s="464" t="s">
        <v>1610</v>
      </c>
      <c r="H1101" s="455"/>
      <c r="I1101" s="566">
        <v>1</v>
      </c>
    </row>
    <row r="1102" spans="1:9" ht="46.5" customHeight="1" x14ac:dyDescent="0.2">
      <c r="A1102" s="455">
        <v>1094</v>
      </c>
      <c r="B1102" s="455" t="s">
        <v>12024</v>
      </c>
      <c r="C1102" s="527" t="s">
        <v>12025</v>
      </c>
      <c r="D1102" s="526" t="s">
        <v>7193</v>
      </c>
      <c r="E1102" s="527"/>
      <c r="F1102" s="464" t="s">
        <v>2338</v>
      </c>
      <c r="G1102" s="464" t="s">
        <v>1610</v>
      </c>
      <c r="H1102" s="455"/>
      <c r="I1102" s="566">
        <v>1</v>
      </c>
    </row>
    <row r="1103" spans="1:9" ht="48.75" customHeight="1" x14ac:dyDescent="0.2">
      <c r="A1103" s="455">
        <v>1095</v>
      </c>
      <c r="B1103" s="455" t="s">
        <v>12026</v>
      </c>
      <c r="C1103" s="527" t="s">
        <v>3815</v>
      </c>
      <c r="D1103" s="526" t="s">
        <v>7193</v>
      </c>
      <c r="E1103" s="527"/>
      <c r="F1103" s="464" t="s">
        <v>2338</v>
      </c>
      <c r="G1103" s="464" t="s">
        <v>1610</v>
      </c>
      <c r="H1103" s="455"/>
      <c r="I1103" s="566">
        <v>1</v>
      </c>
    </row>
    <row r="1104" spans="1:9" ht="51" customHeight="1" x14ac:dyDescent="0.2">
      <c r="A1104" s="455">
        <v>1096</v>
      </c>
      <c r="B1104" s="455" t="s">
        <v>12027</v>
      </c>
      <c r="C1104" s="527" t="s">
        <v>1584</v>
      </c>
      <c r="D1104" s="526" t="s">
        <v>7193</v>
      </c>
      <c r="E1104" s="527"/>
      <c r="F1104" s="464" t="s">
        <v>2338</v>
      </c>
      <c r="G1104" s="464" t="s">
        <v>1610</v>
      </c>
      <c r="H1104" s="455"/>
      <c r="I1104" s="566">
        <v>1</v>
      </c>
    </row>
    <row r="1105" spans="1:9" ht="61.5" customHeight="1" x14ac:dyDescent="0.2">
      <c r="A1105" s="455">
        <v>1097</v>
      </c>
      <c r="B1105" s="455" t="s">
        <v>12028</v>
      </c>
      <c r="C1105" s="527" t="s">
        <v>12029</v>
      </c>
      <c r="D1105" s="526" t="s">
        <v>7193</v>
      </c>
      <c r="E1105" s="527"/>
      <c r="F1105" s="464" t="s">
        <v>2338</v>
      </c>
      <c r="G1105" s="464" t="s">
        <v>1610</v>
      </c>
      <c r="H1105" s="455"/>
      <c r="I1105" s="566">
        <v>1</v>
      </c>
    </row>
    <row r="1106" spans="1:9" ht="60" customHeight="1" x14ac:dyDescent="0.2">
      <c r="A1106" s="455">
        <v>1098</v>
      </c>
      <c r="B1106" s="455" t="s">
        <v>12030</v>
      </c>
      <c r="C1106" s="527" t="s">
        <v>12031</v>
      </c>
      <c r="D1106" s="526" t="s">
        <v>7193</v>
      </c>
      <c r="E1106" s="527" t="s">
        <v>12032</v>
      </c>
      <c r="F1106" s="464" t="s">
        <v>2338</v>
      </c>
      <c r="G1106" s="464" t="s">
        <v>1610</v>
      </c>
      <c r="H1106" s="455"/>
      <c r="I1106" s="566">
        <v>10</v>
      </c>
    </row>
    <row r="1107" spans="1:9" ht="108" customHeight="1" x14ac:dyDescent="0.2">
      <c r="A1107" s="455">
        <v>1099</v>
      </c>
      <c r="B1107" s="455" t="s">
        <v>12033</v>
      </c>
      <c r="C1107" s="463" t="s">
        <v>12034</v>
      </c>
      <c r="D1107" s="526" t="s">
        <v>7193</v>
      </c>
      <c r="E1107" s="527"/>
      <c r="F1107" s="464" t="s">
        <v>2338</v>
      </c>
      <c r="G1107" s="464" t="s">
        <v>1610</v>
      </c>
      <c r="H1107" s="455"/>
      <c r="I1107" s="566">
        <v>7</v>
      </c>
    </row>
    <row r="1108" spans="1:9" ht="108" customHeight="1" x14ac:dyDescent="0.2">
      <c r="A1108" s="455">
        <v>1100</v>
      </c>
      <c r="B1108" s="455" t="s">
        <v>12035</v>
      </c>
      <c r="C1108" s="463" t="s">
        <v>12036</v>
      </c>
      <c r="D1108" s="526" t="s">
        <v>7193</v>
      </c>
      <c r="E1108" s="527"/>
      <c r="F1108" s="464" t="s">
        <v>7878</v>
      </c>
      <c r="G1108" s="464" t="s">
        <v>1610</v>
      </c>
      <c r="H1108" s="455"/>
      <c r="I1108" s="566">
        <v>1</v>
      </c>
    </row>
    <row r="1109" spans="1:9" ht="108" customHeight="1" x14ac:dyDescent="0.2">
      <c r="A1109" s="455">
        <v>1101</v>
      </c>
      <c r="B1109" s="455" t="s">
        <v>12037</v>
      </c>
      <c r="C1109" s="463" t="s">
        <v>12038</v>
      </c>
      <c r="D1109" s="526" t="s">
        <v>7193</v>
      </c>
      <c r="E1109" s="527" t="s">
        <v>12039</v>
      </c>
      <c r="F1109" s="464" t="s">
        <v>7878</v>
      </c>
      <c r="G1109" s="464" t="s">
        <v>1610</v>
      </c>
      <c r="H1109" s="455"/>
      <c r="I1109" s="566">
        <v>1</v>
      </c>
    </row>
    <row r="1110" spans="1:9" ht="108" customHeight="1" x14ac:dyDescent="0.2">
      <c r="A1110" s="455">
        <v>1102</v>
      </c>
      <c r="B1110" s="455" t="s">
        <v>12040</v>
      </c>
      <c r="C1110" s="463" t="s">
        <v>12041</v>
      </c>
      <c r="D1110" s="526" t="s">
        <v>7193</v>
      </c>
      <c r="E1110" s="527" t="s">
        <v>12039</v>
      </c>
      <c r="F1110" s="464" t="s">
        <v>7878</v>
      </c>
      <c r="G1110" s="464" t="s">
        <v>1610</v>
      </c>
      <c r="H1110" s="455"/>
      <c r="I1110" s="566">
        <v>1</v>
      </c>
    </row>
    <row r="1111" spans="1:9" ht="108" customHeight="1" x14ac:dyDescent="0.2">
      <c r="A1111" s="455">
        <v>1103</v>
      </c>
      <c r="B1111" s="455" t="s">
        <v>12042</v>
      </c>
      <c r="C1111" s="463" t="s">
        <v>12043</v>
      </c>
      <c r="D1111" s="526" t="s">
        <v>7193</v>
      </c>
      <c r="E1111" s="527" t="s">
        <v>12039</v>
      </c>
      <c r="F1111" s="464" t="s">
        <v>7878</v>
      </c>
      <c r="G1111" s="464" t="s">
        <v>1610</v>
      </c>
      <c r="H1111" s="455"/>
      <c r="I1111" s="566">
        <v>1</v>
      </c>
    </row>
    <row r="1112" spans="1:9" ht="108" customHeight="1" x14ac:dyDescent="0.2">
      <c r="A1112" s="455">
        <v>1104</v>
      </c>
      <c r="B1112" s="455" t="s">
        <v>12044</v>
      </c>
      <c r="C1112" s="463" t="s">
        <v>12045</v>
      </c>
      <c r="D1112" s="526" t="s">
        <v>7193</v>
      </c>
      <c r="E1112" s="527" t="s">
        <v>12039</v>
      </c>
      <c r="F1112" s="464" t="s">
        <v>7878</v>
      </c>
      <c r="G1112" s="464" t="s">
        <v>1610</v>
      </c>
      <c r="H1112" s="455"/>
      <c r="I1112" s="566">
        <v>1</v>
      </c>
    </row>
    <row r="1113" spans="1:9" ht="108" customHeight="1" x14ac:dyDescent="0.2">
      <c r="A1113" s="455">
        <v>1105</v>
      </c>
      <c r="B1113" s="455" t="s">
        <v>12046</v>
      </c>
      <c r="C1113" s="463" t="s">
        <v>12047</v>
      </c>
      <c r="D1113" s="526" t="s">
        <v>7193</v>
      </c>
      <c r="E1113" s="527" t="s">
        <v>12039</v>
      </c>
      <c r="F1113" s="464" t="s">
        <v>7878</v>
      </c>
      <c r="G1113" s="464" t="s">
        <v>1610</v>
      </c>
      <c r="H1113" s="455"/>
      <c r="I1113" s="566">
        <v>1</v>
      </c>
    </row>
    <row r="1114" spans="1:9" ht="108" customHeight="1" x14ac:dyDescent="0.2">
      <c r="A1114" s="455">
        <v>1106</v>
      </c>
      <c r="B1114" s="455" t="s">
        <v>12048</v>
      </c>
      <c r="C1114" s="463" t="s">
        <v>12049</v>
      </c>
      <c r="D1114" s="526" t="s">
        <v>7193</v>
      </c>
      <c r="E1114" s="527" t="s">
        <v>12039</v>
      </c>
      <c r="F1114" s="464" t="s">
        <v>7878</v>
      </c>
      <c r="G1114" s="464" t="s">
        <v>1610</v>
      </c>
      <c r="H1114" s="455"/>
      <c r="I1114" s="566">
        <v>1</v>
      </c>
    </row>
    <row r="1115" spans="1:9" ht="108" customHeight="1" x14ac:dyDescent="0.2">
      <c r="A1115" s="455">
        <v>1107</v>
      </c>
      <c r="B1115" s="455" t="s">
        <v>12050</v>
      </c>
      <c r="C1115" s="463" t="s">
        <v>12051</v>
      </c>
      <c r="D1115" s="526" t="s">
        <v>7193</v>
      </c>
      <c r="E1115" s="527" t="s">
        <v>12039</v>
      </c>
      <c r="F1115" s="464" t="s">
        <v>7878</v>
      </c>
      <c r="G1115" s="464" t="s">
        <v>1610</v>
      </c>
      <c r="H1115" s="455"/>
      <c r="I1115" s="566">
        <v>1</v>
      </c>
    </row>
    <row r="1116" spans="1:9" ht="108" customHeight="1" x14ac:dyDescent="0.2">
      <c r="A1116" s="455">
        <v>1108</v>
      </c>
      <c r="B1116" s="455" t="s">
        <v>12052</v>
      </c>
      <c r="C1116" s="463" t="s">
        <v>12053</v>
      </c>
      <c r="D1116" s="526" t="s">
        <v>7193</v>
      </c>
      <c r="E1116" s="527" t="s">
        <v>12039</v>
      </c>
      <c r="F1116" s="464" t="s">
        <v>7878</v>
      </c>
      <c r="G1116" s="464" t="s">
        <v>1610</v>
      </c>
      <c r="H1116" s="455"/>
      <c r="I1116" s="566">
        <v>1</v>
      </c>
    </row>
    <row r="1117" spans="1:9" ht="108" customHeight="1" x14ac:dyDescent="0.2">
      <c r="A1117" s="455">
        <v>1109</v>
      </c>
      <c r="B1117" s="455" t="s">
        <v>12054</v>
      </c>
      <c r="C1117" s="463" t="s">
        <v>12055</v>
      </c>
      <c r="D1117" s="526" t="s">
        <v>7193</v>
      </c>
      <c r="E1117" s="527" t="s">
        <v>12056</v>
      </c>
      <c r="F1117" s="464" t="s">
        <v>7878</v>
      </c>
      <c r="G1117" s="464" t="s">
        <v>1610</v>
      </c>
      <c r="H1117" s="455"/>
      <c r="I1117" s="566">
        <v>1</v>
      </c>
    </row>
    <row r="1118" spans="1:9" ht="108" customHeight="1" x14ac:dyDescent="0.2">
      <c r="A1118" s="455">
        <v>1110</v>
      </c>
      <c r="B1118" s="455" t="s">
        <v>12057</v>
      </c>
      <c r="C1118" s="463" t="s">
        <v>12058</v>
      </c>
      <c r="D1118" s="526" t="s">
        <v>7193</v>
      </c>
      <c r="E1118" s="527" t="s">
        <v>12056</v>
      </c>
      <c r="F1118" s="464" t="s">
        <v>7878</v>
      </c>
      <c r="G1118" s="464" t="s">
        <v>1610</v>
      </c>
      <c r="H1118" s="455"/>
      <c r="I1118" s="566">
        <v>1</v>
      </c>
    </row>
    <row r="1119" spans="1:9" ht="108" customHeight="1" x14ac:dyDescent="0.2">
      <c r="A1119" s="455">
        <v>1111</v>
      </c>
      <c r="B1119" s="455" t="s">
        <v>12059</v>
      </c>
      <c r="C1119" s="463" t="s">
        <v>12060</v>
      </c>
      <c r="D1119" s="526" t="s">
        <v>7193</v>
      </c>
      <c r="E1119" s="527" t="s">
        <v>12061</v>
      </c>
      <c r="F1119" s="464" t="s">
        <v>7878</v>
      </c>
      <c r="G1119" s="464" t="s">
        <v>1610</v>
      </c>
      <c r="H1119" s="455"/>
      <c r="I1119" s="566">
        <v>1</v>
      </c>
    </row>
    <row r="1120" spans="1:9" ht="108" customHeight="1" x14ac:dyDescent="0.2">
      <c r="A1120" s="455">
        <v>1112</v>
      </c>
      <c r="B1120" s="455" t="s">
        <v>12062</v>
      </c>
      <c r="C1120" s="463" t="s">
        <v>12063</v>
      </c>
      <c r="D1120" s="526" t="s">
        <v>7193</v>
      </c>
      <c r="E1120" s="527" t="s">
        <v>12064</v>
      </c>
      <c r="F1120" s="464" t="s">
        <v>7878</v>
      </c>
      <c r="G1120" s="464" t="s">
        <v>1610</v>
      </c>
      <c r="H1120" s="455"/>
      <c r="I1120" s="566">
        <v>1</v>
      </c>
    </row>
    <row r="1121" spans="1:9" ht="108" customHeight="1" x14ac:dyDescent="0.2">
      <c r="A1121" s="455">
        <v>1113</v>
      </c>
      <c r="B1121" s="455" t="s">
        <v>12065</v>
      </c>
      <c r="C1121" s="463" t="s">
        <v>12066</v>
      </c>
      <c r="D1121" s="526" t="s">
        <v>7193</v>
      </c>
      <c r="E1121" s="527" t="s">
        <v>12064</v>
      </c>
      <c r="F1121" s="464" t="s">
        <v>7878</v>
      </c>
      <c r="G1121" s="464" t="s">
        <v>1610</v>
      </c>
      <c r="H1121" s="455"/>
      <c r="I1121" s="566">
        <v>10</v>
      </c>
    </row>
    <row r="1122" spans="1:9" ht="108" customHeight="1" x14ac:dyDescent="0.2">
      <c r="A1122" s="455">
        <v>1114</v>
      </c>
      <c r="B1122" s="455" t="s">
        <v>12067</v>
      </c>
      <c r="C1122" s="463" t="s">
        <v>12068</v>
      </c>
      <c r="D1122" s="526" t="s">
        <v>7193</v>
      </c>
      <c r="E1122" s="527" t="s">
        <v>12064</v>
      </c>
      <c r="F1122" s="464" t="s">
        <v>7878</v>
      </c>
      <c r="G1122" s="464" t="s">
        <v>1610</v>
      </c>
      <c r="H1122" s="455"/>
      <c r="I1122" s="566">
        <v>1</v>
      </c>
    </row>
    <row r="1123" spans="1:9" ht="108" customHeight="1" x14ac:dyDescent="0.2">
      <c r="A1123" s="455">
        <v>1115</v>
      </c>
      <c r="B1123" s="455" t="s">
        <v>12069</v>
      </c>
      <c r="C1123" s="463" t="s">
        <v>10237</v>
      </c>
      <c r="D1123" s="526" t="s">
        <v>7193</v>
      </c>
      <c r="E1123" s="527" t="s">
        <v>12064</v>
      </c>
      <c r="F1123" s="464" t="s">
        <v>7878</v>
      </c>
      <c r="G1123" s="464" t="s">
        <v>1610</v>
      </c>
      <c r="H1123" s="455"/>
      <c r="I1123" s="566">
        <v>2</v>
      </c>
    </row>
    <row r="1124" spans="1:9" ht="93" customHeight="1" x14ac:dyDescent="0.2">
      <c r="A1124" s="455">
        <v>1116</v>
      </c>
      <c r="B1124" s="455" t="s">
        <v>12070</v>
      </c>
      <c r="C1124" s="463" t="s">
        <v>12071</v>
      </c>
      <c r="D1124" s="526" t="s">
        <v>7193</v>
      </c>
      <c r="E1124" s="527" t="s">
        <v>12064</v>
      </c>
      <c r="F1124" s="464" t="s">
        <v>7878</v>
      </c>
      <c r="G1124" s="464" t="s">
        <v>1610</v>
      </c>
      <c r="H1124" s="455"/>
      <c r="I1124" s="566">
        <v>1</v>
      </c>
    </row>
    <row r="1125" spans="1:9" ht="93" customHeight="1" x14ac:dyDescent="0.2">
      <c r="A1125" s="455">
        <v>1117</v>
      </c>
      <c r="B1125" s="455" t="s">
        <v>12072</v>
      </c>
      <c r="C1125" s="463" t="s">
        <v>12073</v>
      </c>
      <c r="D1125" s="526" t="s">
        <v>7193</v>
      </c>
      <c r="E1125" s="527" t="s">
        <v>12064</v>
      </c>
      <c r="F1125" s="464" t="s">
        <v>7878</v>
      </c>
      <c r="G1125" s="464" t="s">
        <v>1610</v>
      </c>
      <c r="H1125" s="455"/>
      <c r="I1125" s="566">
        <v>1</v>
      </c>
    </row>
    <row r="1126" spans="1:9" ht="93" customHeight="1" x14ac:dyDescent="0.2">
      <c r="A1126" s="455">
        <v>1118</v>
      </c>
      <c r="B1126" s="455" t="s">
        <v>12074</v>
      </c>
      <c r="C1126" s="463" t="s">
        <v>12075</v>
      </c>
      <c r="D1126" s="526" t="s">
        <v>7193</v>
      </c>
      <c r="E1126" s="527" t="s">
        <v>12064</v>
      </c>
      <c r="F1126" s="464" t="s">
        <v>7878</v>
      </c>
      <c r="G1126" s="464" t="s">
        <v>1610</v>
      </c>
      <c r="H1126" s="455"/>
      <c r="I1126" s="566">
        <v>1</v>
      </c>
    </row>
    <row r="1127" spans="1:9" ht="93" customHeight="1" x14ac:dyDescent="0.2">
      <c r="A1127" s="455">
        <v>1119</v>
      </c>
      <c r="B1127" s="455" t="s">
        <v>12076</v>
      </c>
      <c r="C1127" s="463" t="s">
        <v>12077</v>
      </c>
      <c r="D1127" s="526" t="s">
        <v>7193</v>
      </c>
      <c r="E1127" s="527" t="s">
        <v>12064</v>
      </c>
      <c r="F1127" s="464" t="s">
        <v>7878</v>
      </c>
      <c r="G1127" s="464" t="s">
        <v>1610</v>
      </c>
      <c r="H1127" s="455"/>
      <c r="I1127" s="566">
        <v>1</v>
      </c>
    </row>
    <row r="1128" spans="1:9" ht="93" customHeight="1" x14ac:dyDescent="0.2">
      <c r="A1128" s="455">
        <v>1120</v>
      </c>
      <c r="B1128" s="455" t="s">
        <v>12078</v>
      </c>
      <c r="C1128" s="463" t="s">
        <v>12079</v>
      </c>
      <c r="D1128" s="526" t="s">
        <v>7193</v>
      </c>
      <c r="E1128" s="527" t="s">
        <v>12080</v>
      </c>
      <c r="F1128" s="464" t="s">
        <v>7878</v>
      </c>
      <c r="G1128" s="464" t="s">
        <v>1610</v>
      </c>
      <c r="H1128" s="455"/>
      <c r="I1128" s="566">
        <v>1</v>
      </c>
    </row>
    <row r="1129" spans="1:9" ht="93" customHeight="1" x14ac:dyDescent="0.2">
      <c r="A1129" s="455">
        <v>1121</v>
      </c>
      <c r="B1129" s="455" t="s">
        <v>12081</v>
      </c>
      <c r="C1129" s="463" t="s">
        <v>12082</v>
      </c>
      <c r="D1129" s="526" t="s">
        <v>7193</v>
      </c>
      <c r="E1129" s="527" t="s">
        <v>12080</v>
      </c>
      <c r="F1129" s="464" t="s">
        <v>7878</v>
      </c>
      <c r="G1129" s="464" t="s">
        <v>1610</v>
      </c>
      <c r="H1129" s="455"/>
      <c r="I1129" s="566">
        <v>1</v>
      </c>
    </row>
    <row r="1130" spans="1:9" ht="93" customHeight="1" x14ac:dyDescent="0.2">
      <c r="A1130" s="455">
        <v>1122</v>
      </c>
      <c r="B1130" s="455" t="s">
        <v>12083</v>
      </c>
      <c r="C1130" s="463" t="s">
        <v>12084</v>
      </c>
      <c r="D1130" s="526" t="s">
        <v>7193</v>
      </c>
      <c r="E1130" s="527" t="s">
        <v>12080</v>
      </c>
      <c r="F1130" s="464" t="s">
        <v>7878</v>
      </c>
      <c r="G1130" s="464" t="s">
        <v>1610</v>
      </c>
      <c r="H1130" s="455"/>
      <c r="I1130" s="566">
        <v>1</v>
      </c>
    </row>
    <row r="1131" spans="1:9" ht="93" customHeight="1" x14ac:dyDescent="0.2">
      <c r="A1131" s="455">
        <v>1123</v>
      </c>
      <c r="B1131" s="455" t="s">
        <v>12085</v>
      </c>
      <c r="C1131" s="463" t="s">
        <v>12086</v>
      </c>
      <c r="D1131" s="526" t="s">
        <v>7193</v>
      </c>
      <c r="E1131" s="527" t="s">
        <v>12080</v>
      </c>
      <c r="F1131" s="464" t="s">
        <v>7878</v>
      </c>
      <c r="G1131" s="464" t="s">
        <v>1610</v>
      </c>
      <c r="H1131" s="455"/>
      <c r="I1131" s="566">
        <v>1</v>
      </c>
    </row>
    <row r="1132" spans="1:9" ht="93" customHeight="1" x14ac:dyDescent="0.2">
      <c r="A1132" s="455">
        <v>1124</v>
      </c>
      <c r="B1132" s="455" t="s">
        <v>12087</v>
      </c>
      <c r="C1132" s="463" t="s">
        <v>12088</v>
      </c>
      <c r="D1132" s="526" t="s">
        <v>7193</v>
      </c>
      <c r="E1132" s="527" t="s">
        <v>12080</v>
      </c>
      <c r="F1132" s="464" t="s">
        <v>7878</v>
      </c>
      <c r="G1132" s="464" t="s">
        <v>1610</v>
      </c>
      <c r="H1132" s="455"/>
      <c r="I1132" s="566">
        <v>1</v>
      </c>
    </row>
    <row r="1133" spans="1:9" ht="93" customHeight="1" x14ac:dyDescent="0.2">
      <c r="A1133" s="455">
        <v>1125</v>
      </c>
      <c r="B1133" s="455" t="s">
        <v>12089</v>
      </c>
      <c r="C1133" s="463" t="s">
        <v>12090</v>
      </c>
      <c r="D1133" s="526" t="s">
        <v>7193</v>
      </c>
      <c r="E1133" s="527" t="s">
        <v>12080</v>
      </c>
      <c r="F1133" s="464" t="s">
        <v>7878</v>
      </c>
      <c r="G1133" s="464" t="s">
        <v>1610</v>
      </c>
      <c r="H1133" s="455"/>
      <c r="I1133" s="566">
        <v>1</v>
      </c>
    </row>
    <row r="1134" spans="1:9" ht="93" customHeight="1" x14ac:dyDescent="0.2">
      <c r="A1134" s="455">
        <v>1126</v>
      </c>
      <c r="B1134" s="455" t="s">
        <v>12091</v>
      </c>
      <c r="C1134" s="463" t="s">
        <v>12092</v>
      </c>
      <c r="D1134" s="526" t="s">
        <v>7193</v>
      </c>
      <c r="E1134" s="527" t="s">
        <v>12080</v>
      </c>
      <c r="F1134" s="464" t="s">
        <v>7878</v>
      </c>
      <c r="G1134" s="464" t="s">
        <v>1610</v>
      </c>
      <c r="H1134" s="455"/>
      <c r="I1134" s="566">
        <v>1</v>
      </c>
    </row>
    <row r="1135" spans="1:9" ht="97.5" customHeight="1" x14ac:dyDescent="0.2">
      <c r="A1135" s="455">
        <v>1127</v>
      </c>
      <c r="B1135" s="455" t="s">
        <v>12093</v>
      </c>
      <c r="C1135" s="463" t="s">
        <v>12094</v>
      </c>
      <c r="D1135" s="526" t="s">
        <v>7193</v>
      </c>
      <c r="E1135" s="527" t="s">
        <v>12080</v>
      </c>
      <c r="F1135" s="464" t="s">
        <v>7878</v>
      </c>
      <c r="G1135" s="464" t="s">
        <v>1610</v>
      </c>
      <c r="H1135" s="455"/>
      <c r="I1135" s="566">
        <v>1</v>
      </c>
    </row>
    <row r="1136" spans="1:9" ht="97.5" customHeight="1" x14ac:dyDescent="0.2">
      <c r="A1136" s="455">
        <v>1128</v>
      </c>
      <c r="B1136" s="455" t="s">
        <v>12095</v>
      </c>
      <c r="C1136" s="463" t="s">
        <v>12096</v>
      </c>
      <c r="D1136" s="526" t="s">
        <v>7193</v>
      </c>
      <c r="E1136" s="527" t="s">
        <v>12080</v>
      </c>
      <c r="F1136" s="464" t="s">
        <v>7878</v>
      </c>
      <c r="G1136" s="464" t="s">
        <v>1610</v>
      </c>
      <c r="H1136" s="455"/>
      <c r="I1136" s="566">
        <v>1</v>
      </c>
    </row>
    <row r="1137" spans="1:9" ht="97.5" customHeight="1" x14ac:dyDescent="0.2">
      <c r="A1137" s="455">
        <v>1129</v>
      </c>
      <c r="B1137" s="455" t="s">
        <v>12097</v>
      </c>
      <c r="C1137" s="463" t="s">
        <v>12098</v>
      </c>
      <c r="D1137" s="526" t="s">
        <v>7193</v>
      </c>
      <c r="E1137" s="527" t="s">
        <v>12080</v>
      </c>
      <c r="F1137" s="464" t="s">
        <v>7878</v>
      </c>
      <c r="G1137" s="464" t="s">
        <v>1610</v>
      </c>
      <c r="H1137" s="455"/>
      <c r="I1137" s="566">
        <v>1</v>
      </c>
    </row>
    <row r="1138" spans="1:9" ht="97.5" customHeight="1" x14ac:dyDescent="0.2">
      <c r="A1138" s="455">
        <v>1130</v>
      </c>
      <c r="B1138" s="455" t="s">
        <v>12099</v>
      </c>
      <c r="C1138" s="463" t="s">
        <v>12100</v>
      </c>
      <c r="D1138" s="526" t="s">
        <v>7193</v>
      </c>
      <c r="E1138" s="527" t="s">
        <v>12080</v>
      </c>
      <c r="F1138" s="464" t="s">
        <v>7878</v>
      </c>
      <c r="G1138" s="464" t="s">
        <v>1610</v>
      </c>
      <c r="H1138" s="455"/>
      <c r="I1138" s="566">
        <v>1</v>
      </c>
    </row>
    <row r="1139" spans="1:9" ht="97.5" customHeight="1" x14ac:dyDescent="0.2">
      <c r="A1139" s="455">
        <v>1131</v>
      </c>
      <c r="B1139" s="455" t="s">
        <v>12101</v>
      </c>
      <c r="C1139" s="460" t="s">
        <v>12102</v>
      </c>
      <c r="D1139" s="526" t="s">
        <v>7193</v>
      </c>
      <c r="E1139" s="527" t="s">
        <v>12080</v>
      </c>
      <c r="F1139" s="464" t="s">
        <v>7878</v>
      </c>
      <c r="G1139" s="464" t="s">
        <v>1610</v>
      </c>
      <c r="H1139" s="455"/>
      <c r="I1139" s="566">
        <v>1</v>
      </c>
    </row>
    <row r="1140" spans="1:9" ht="97.5" customHeight="1" x14ac:dyDescent="0.2">
      <c r="A1140" s="455">
        <v>1132</v>
      </c>
      <c r="B1140" s="455" t="s">
        <v>12103</v>
      </c>
      <c r="C1140" s="460" t="s">
        <v>12104</v>
      </c>
      <c r="D1140" s="526" t="s">
        <v>7193</v>
      </c>
      <c r="E1140" s="527" t="s">
        <v>12080</v>
      </c>
      <c r="F1140" s="464" t="s">
        <v>7878</v>
      </c>
      <c r="G1140" s="464" t="s">
        <v>1610</v>
      </c>
      <c r="H1140" s="455"/>
      <c r="I1140" s="566">
        <v>1</v>
      </c>
    </row>
    <row r="1141" spans="1:9" ht="97.5" customHeight="1" x14ac:dyDescent="0.2">
      <c r="A1141" s="455">
        <v>1133</v>
      </c>
      <c r="B1141" s="455" t="s">
        <v>12105</v>
      </c>
      <c r="C1141" s="460" t="s">
        <v>12106</v>
      </c>
      <c r="D1141" s="526" t="s">
        <v>7193</v>
      </c>
      <c r="E1141" s="527" t="s">
        <v>12080</v>
      </c>
      <c r="F1141" s="464" t="s">
        <v>7878</v>
      </c>
      <c r="G1141" s="464" t="s">
        <v>1610</v>
      </c>
      <c r="H1141" s="455"/>
      <c r="I1141" s="566">
        <v>1</v>
      </c>
    </row>
    <row r="1142" spans="1:9" ht="97.5" customHeight="1" x14ac:dyDescent="0.2">
      <c r="A1142" s="455">
        <v>1134</v>
      </c>
      <c r="B1142" s="455" t="s">
        <v>12107</v>
      </c>
      <c r="C1142" s="460" t="s">
        <v>12108</v>
      </c>
      <c r="D1142" s="526" t="s">
        <v>7193</v>
      </c>
      <c r="E1142" s="527" t="s">
        <v>12080</v>
      </c>
      <c r="F1142" s="464" t="s">
        <v>7878</v>
      </c>
      <c r="G1142" s="464" t="s">
        <v>1610</v>
      </c>
      <c r="H1142" s="455"/>
      <c r="I1142" s="566">
        <v>1</v>
      </c>
    </row>
    <row r="1143" spans="1:9" ht="97.5" customHeight="1" x14ac:dyDescent="0.2">
      <c r="A1143" s="455">
        <v>1135</v>
      </c>
      <c r="B1143" s="455" t="s">
        <v>12109</v>
      </c>
      <c r="C1143" s="460" t="s">
        <v>12110</v>
      </c>
      <c r="D1143" s="526" t="s">
        <v>7193</v>
      </c>
      <c r="E1143" s="527" t="s">
        <v>12080</v>
      </c>
      <c r="F1143" s="464" t="s">
        <v>7878</v>
      </c>
      <c r="G1143" s="464" t="s">
        <v>1610</v>
      </c>
      <c r="H1143" s="455"/>
      <c r="I1143" s="566">
        <v>1</v>
      </c>
    </row>
    <row r="1144" spans="1:9" ht="97.5" customHeight="1" x14ac:dyDescent="0.2">
      <c r="A1144" s="455">
        <v>1136</v>
      </c>
      <c r="B1144" s="455" t="s">
        <v>12111</v>
      </c>
      <c r="C1144" s="460" t="s">
        <v>12112</v>
      </c>
      <c r="D1144" s="526" t="s">
        <v>7193</v>
      </c>
      <c r="E1144" s="527" t="s">
        <v>12080</v>
      </c>
      <c r="F1144" s="464" t="s">
        <v>7878</v>
      </c>
      <c r="G1144" s="464" t="s">
        <v>1610</v>
      </c>
      <c r="H1144" s="455"/>
      <c r="I1144" s="566">
        <v>1</v>
      </c>
    </row>
    <row r="1145" spans="1:9" ht="97.5" customHeight="1" x14ac:dyDescent="0.2">
      <c r="A1145" s="455">
        <v>1137</v>
      </c>
      <c r="B1145" s="455" t="s">
        <v>12113</v>
      </c>
      <c r="C1145" s="460" t="s">
        <v>12114</v>
      </c>
      <c r="D1145" s="526" t="s">
        <v>7193</v>
      </c>
      <c r="E1145" s="527" t="s">
        <v>12080</v>
      </c>
      <c r="F1145" s="464" t="s">
        <v>7878</v>
      </c>
      <c r="G1145" s="464" t="s">
        <v>1610</v>
      </c>
      <c r="H1145" s="455"/>
      <c r="I1145" s="566">
        <v>1</v>
      </c>
    </row>
    <row r="1146" spans="1:9" ht="97.5" customHeight="1" x14ac:dyDescent="0.2">
      <c r="A1146" s="455">
        <v>1138</v>
      </c>
      <c r="B1146" s="455" t="s">
        <v>12115</v>
      </c>
      <c r="C1146" s="460" t="s">
        <v>12116</v>
      </c>
      <c r="D1146" s="526" t="s">
        <v>7193</v>
      </c>
      <c r="E1146" s="527" t="s">
        <v>12080</v>
      </c>
      <c r="F1146" s="464" t="s">
        <v>7878</v>
      </c>
      <c r="G1146" s="464" t="s">
        <v>1610</v>
      </c>
      <c r="H1146" s="455"/>
      <c r="I1146" s="566">
        <v>1</v>
      </c>
    </row>
    <row r="1147" spans="1:9" ht="97.5" customHeight="1" x14ac:dyDescent="0.2">
      <c r="A1147" s="455">
        <v>1139</v>
      </c>
      <c r="B1147" s="455" t="s">
        <v>12117</v>
      </c>
      <c r="C1147" s="460" t="s">
        <v>12118</v>
      </c>
      <c r="D1147" s="526" t="s">
        <v>7193</v>
      </c>
      <c r="E1147" s="527" t="s">
        <v>12080</v>
      </c>
      <c r="F1147" s="464" t="s">
        <v>7878</v>
      </c>
      <c r="G1147" s="464" t="s">
        <v>1610</v>
      </c>
      <c r="H1147" s="455"/>
      <c r="I1147" s="566">
        <v>1</v>
      </c>
    </row>
    <row r="1148" spans="1:9" ht="97.5" customHeight="1" x14ac:dyDescent="0.2">
      <c r="A1148" s="455">
        <v>1140</v>
      </c>
      <c r="B1148" s="455" t="s">
        <v>12119</v>
      </c>
      <c r="C1148" s="460" t="s">
        <v>12120</v>
      </c>
      <c r="D1148" s="526" t="s">
        <v>7193</v>
      </c>
      <c r="E1148" s="527" t="s">
        <v>12080</v>
      </c>
      <c r="F1148" s="464" t="s">
        <v>7878</v>
      </c>
      <c r="G1148" s="464" t="s">
        <v>1610</v>
      </c>
      <c r="H1148" s="455"/>
      <c r="I1148" s="566">
        <v>1</v>
      </c>
    </row>
    <row r="1149" spans="1:9" ht="97.5" customHeight="1" x14ac:dyDescent="0.2">
      <c r="A1149" s="455">
        <v>1141</v>
      </c>
      <c r="B1149" s="455" t="s">
        <v>12121</v>
      </c>
      <c r="C1149" s="460" t="s">
        <v>12122</v>
      </c>
      <c r="D1149" s="526" t="s">
        <v>7193</v>
      </c>
      <c r="E1149" s="527" t="s">
        <v>12080</v>
      </c>
      <c r="F1149" s="464" t="s">
        <v>7878</v>
      </c>
      <c r="G1149" s="464" t="s">
        <v>1610</v>
      </c>
      <c r="H1149" s="455"/>
      <c r="I1149" s="566">
        <v>8</v>
      </c>
    </row>
    <row r="1150" spans="1:9" ht="86.25" customHeight="1" x14ac:dyDescent="0.2">
      <c r="A1150" s="455">
        <v>1142</v>
      </c>
      <c r="B1150" s="455" t="s">
        <v>12123</v>
      </c>
      <c r="C1150" s="460" t="s">
        <v>12124</v>
      </c>
      <c r="D1150" s="526" t="s">
        <v>7193</v>
      </c>
      <c r="E1150" s="527" t="s">
        <v>12080</v>
      </c>
      <c r="F1150" s="464" t="s">
        <v>7878</v>
      </c>
      <c r="G1150" s="464" t="s">
        <v>1610</v>
      </c>
      <c r="H1150" s="455"/>
      <c r="I1150" s="566">
        <v>2</v>
      </c>
    </row>
    <row r="1151" spans="1:9" ht="86.25" customHeight="1" x14ac:dyDescent="0.2">
      <c r="A1151" s="455">
        <v>1143</v>
      </c>
      <c r="B1151" s="455" t="s">
        <v>12125</v>
      </c>
      <c r="C1151" s="460" t="s">
        <v>12126</v>
      </c>
      <c r="D1151" s="526" t="s">
        <v>7193</v>
      </c>
      <c r="E1151" s="527" t="s">
        <v>12127</v>
      </c>
      <c r="F1151" s="464" t="s">
        <v>1433</v>
      </c>
      <c r="G1151" s="464" t="s">
        <v>1610</v>
      </c>
      <c r="H1151" s="455"/>
      <c r="I1151" s="529">
        <v>1</v>
      </c>
    </row>
    <row r="1152" spans="1:9" ht="86.25" customHeight="1" x14ac:dyDescent="0.2">
      <c r="A1152" s="455">
        <v>1144</v>
      </c>
      <c r="B1152" s="455" t="s">
        <v>12128</v>
      </c>
      <c r="C1152" s="460" t="s">
        <v>12129</v>
      </c>
      <c r="D1152" s="526" t="s">
        <v>7193</v>
      </c>
      <c r="E1152" s="527" t="s">
        <v>12130</v>
      </c>
      <c r="F1152" s="464" t="s">
        <v>740</v>
      </c>
      <c r="G1152" s="464" t="s">
        <v>1610</v>
      </c>
      <c r="H1152" s="455"/>
      <c r="I1152" s="529">
        <v>1</v>
      </c>
    </row>
    <row r="1153" spans="1:9" ht="86.25" customHeight="1" x14ac:dyDescent="0.2">
      <c r="A1153" s="455">
        <v>1145</v>
      </c>
      <c r="B1153" s="455" t="s">
        <v>12131</v>
      </c>
      <c r="C1153" s="460" t="s">
        <v>12132</v>
      </c>
      <c r="D1153" s="526" t="s">
        <v>7193</v>
      </c>
      <c r="E1153" s="527" t="s">
        <v>12133</v>
      </c>
      <c r="F1153" s="464" t="s">
        <v>2893</v>
      </c>
      <c r="G1153" s="464" t="s">
        <v>1610</v>
      </c>
      <c r="H1153" s="455"/>
      <c r="I1153" s="529">
        <v>1</v>
      </c>
    </row>
    <row r="1154" spans="1:9" ht="86.25" customHeight="1" x14ac:dyDescent="0.2">
      <c r="A1154" s="455">
        <v>1146</v>
      </c>
      <c r="B1154" s="455" t="s">
        <v>12134</v>
      </c>
      <c r="C1154" s="460" t="s">
        <v>12135</v>
      </c>
      <c r="D1154" s="526" t="s">
        <v>7193</v>
      </c>
      <c r="E1154" s="527" t="s">
        <v>12136</v>
      </c>
      <c r="F1154" s="464" t="s">
        <v>740</v>
      </c>
      <c r="G1154" s="464" t="s">
        <v>1610</v>
      </c>
      <c r="H1154" s="455"/>
      <c r="I1154" s="529">
        <v>1</v>
      </c>
    </row>
    <row r="1155" spans="1:9" ht="86.25" customHeight="1" x14ac:dyDescent="0.2">
      <c r="A1155" s="455">
        <v>1147</v>
      </c>
      <c r="B1155" s="455" t="s">
        <v>12137</v>
      </c>
      <c r="C1155" s="460" t="s">
        <v>12138</v>
      </c>
      <c r="D1155" s="526" t="s">
        <v>7193</v>
      </c>
      <c r="E1155" s="527" t="s">
        <v>12139</v>
      </c>
      <c r="F1155" s="464" t="s">
        <v>740</v>
      </c>
      <c r="G1155" s="464" t="s">
        <v>1610</v>
      </c>
      <c r="H1155" s="455"/>
      <c r="I1155" s="529">
        <v>1</v>
      </c>
    </row>
    <row r="1156" spans="1:9" ht="86.25" customHeight="1" x14ac:dyDescent="0.2">
      <c r="A1156" s="455">
        <v>1148</v>
      </c>
      <c r="B1156" s="455" t="s">
        <v>12140</v>
      </c>
      <c r="C1156" s="460" t="s">
        <v>12141</v>
      </c>
      <c r="D1156" s="526" t="s">
        <v>7193</v>
      </c>
      <c r="E1156" s="527" t="s">
        <v>12142</v>
      </c>
      <c r="F1156" s="464" t="s">
        <v>1361</v>
      </c>
      <c r="G1156" s="464" t="s">
        <v>1610</v>
      </c>
      <c r="H1156" s="455"/>
      <c r="I1156" s="529">
        <v>3</v>
      </c>
    </row>
    <row r="1157" spans="1:9" ht="86.25" customHeight="1" x14ac:dyDescent="0.2">
      <c r="A1157" s="455">
        <v>1149</v>
      </c>
      <c r="B1157" s="455" t="s">
        <v>12143</v>
      </c>
      <c r="C1157" s="460" t="s">
        <v>11197</v>
      </c>
      <c r="D1157" s="526" t="s">
        <v>7193</v>
      </c>
      <c r="E1157" s="527" t="s">
        <v>12144</v>
      </c>
      <c r="F1157" s="464" t="s">
        <v>1433</v>
      </c>
      <c r="G1157" s="464" t="s">
        <v>1610</v>
      </c>
      <c r="H1157" s="455"/>
      <c r="I1157" s="529">
        <v>1</v>
      </c>
    </row>
    <row r="1158" spans="1:9" ht="86.25" customHeight="1" x14ac:dyDescent="0.2">
      <c r="A1158" s="455">
        <v>1150</v>
      </c>
      <c r="B1158" s="455" t="s">
        <v>12145</v>
      </c>
      <c r="C1158" s="460" t="s">
        <v>12146</v>
      </c>
      <c r="D1158" s="526" t="s">
        <v>7193</v>
      </c>
      <c r="E1158" s="527" t="s">
        <v>12147</v>
      </c>
      <c r="F1158" s="464" t="s">
        <v>7878</v>
      </c>
      <c r="G1158" s="464" t="s">
        <v>1610</v>
      </c>
      <c r="H1158" s="455"/>
      <c r="I1158" s="529">
        <v>1</v>
      </c>
    </row>
    <row r="1159" spans="1:9" ht="86.25" customHeight="1" x14ac:dyDescent="0.2">
      <c r="A1159" s="455">
        <v>1151</v>
      </c>
      <c r="B1159" s="455" t="s">
        <v>12148</v>
      </c>
      <c r="C1159" s="460" t="s">
        <v>12149</v>
      </c>
      <c r="D1159" s="526" t="s">
        <v>6977</v>
      </c>
      <c r="E1159" s="527"/>
      <c r="F1159" s="464" t="s">
        <v>2575</v>
      </c>
      <c r="G1159" s="464" t="s">
        <v>1610</v>
      </c>
      <c r="H1159" s="455"/>
      <c r="I1159" s="529">
        <v>1</v>
      </c>
    </row>
    <row r="1160" spans="1:9" ht="86.25" customHeight="1" x14ac:dyDescent="0.2">
      <c r="A1160" s="455">
        <v>1152</v>
      </c>
      <c r="B1160" s="455" t="s">
        <v>12150</v>
      </c>
      <c r="C1160" s="460" t="s">
        <v>12151</v>
      </c>
      <c r="D1160" s="526" t="s">
        <v>6977</v>
      </c>
      <c r="E1160" s="527"/>
      <c r="F1160" s="464" t="s">
        <v>2937</v>
      </c>
      <c r="G1160" s="464" t="s">
        <v>1610</v>
      </c>
      <c r="H1160" s="455"/>
      <c r="I1160" s="529">
        <v>3</v>
      </c>
    </row>
    <row r="1161" spans="1:9" ht="86.25" customHeight="1" x14ac:dyDescent="0.2">
      <c r="A1161" s="455">
        <v>1153</v>
      </c>
      <c r="B1161" s="455" t="s">
        <v>12152</v>
      </c>
      <c r="C1161" s="460" t="s">
        <v>12153</v>
      </c>
      <c r="D1161" s="526" t="s">
        <v>6977</v>
      </c>
      <c r="E1161" s="527"/>
      <c r="F1161" s="464" t="s">
        <v>2937</v>
      </c>
      <c r="G1161" s="464" t="s">
        <v>1610</v>
      </c>
      <c r="H1161" s="455"/>
      <c r="I1161" s="529">
        <v>1</v>
      </c>
    </row>
    <row r="1162" spans="1:9" ht="86.25" customHeight="1" x14ac:dyDescent="0.2">
      <c r="A1162" s="455">
        <v>1154</v>
      </c>
      <c r="B1162" s="455" t="s">
        <v>12154</v>
      </c>
      <c r="C1162" s="460" t="s">
        <v>12155</v>
      </c>
      <c r="D1162" s="526" t="s">
        <v>7193</v>
      </c>
      <c r="E1162" s="527" t="s">
        <v>12156</v>
      </c>
      <c r="F1162" s="464" t="s">
        <v>1433</v>
      </c>
      <c r="G1162" s="464" t="s">
        <v>1610</v>
      </c>
      <c r="H1162" s="455"/>
      <c r="I1162" s="529">
        <v>1</v>
      </c>
    </row>
    <row r="1163" spans="1:9" ht="86.25" customHeight="1" x14ac:dyDescent="0.2">
      <c r="A1163" s="455">
        <v>1155</v>
      </c>
      <c r="B1163" s="455" t="s">
        <v>12157</v>
      </c>
      <c r="C1163" s="460" t="s">
        <v>12158</v>
      </c>
      <c r="D1163" s="526" t="s">
        <v>7193</v>
      </c>
      <c r="E1163" s="527" t="s">
        <v>12159</v>
      </c>
      <c r="F1163" s="464" t="s">
        <v>1433</v>
      </c>
      <c r="G1163" s="464" t="s">
        <v>1610</v>
      </c>
      <c r="H1163" s="455"/>
      <c r="I1163" s="529">
        <v>1</v>
      </c>
    </row>
    <row r="1164" spans="1:9" ht="65.25" customHeight="1" x14ac:dyDescent="0.2">
      <c r="A1164" s="455">
        <v>1156</v>
      </c>
      <c r="B1164" s="455" t="s">
        <v>12160</v>
      </c>
      <c r="C1164" s="460" t="s">
        <v>12161</v>
      </c>
      <c r="D1164" s="526" t="s">
        <v>7193</v>
      </c>
      <c r="E1164" s="527" t="s">
        <v>12162</v>
      </c>
      <c r="F1164" s="464" t="s">
        <v>1433</v>
      </c>
      <c r="G1164" s="464" t="s">
        <v>1610</v>
      </c>
      <c r="H1164" s="455"/>
      <c r="I1164" s="529">
        <v>3</v>
      </c>
    </row>
    <row r="1165" spans="1:9" ht="75.75" customHeight="1" x14ac:dyDescent="0.2">
      <c r="A1165" s="455">
        <v>1157</v>
      </c>
      <c r="B1165" s="455" t="s">
        <v>12163</v>
      </c>
      <c r="C1165" s="460" t="s">
        <v>6870</v>
      </c>
      <c r="D1165" s="526" t="s">
        <v>7193</v>
      </c>
      <c r="E1165" s="527" t="s">
        <v>12164</v>
      </c>
      <c r="F1165" s="464" t="s">
        <v>2575</v>
      </c>
      <c r="G1165" s="464" t="s">
        <v>1610</v>
      </c>
      <c r="H1165" s="455"/>
      <c r="I1165" s="529">
        <v>1</v>
      </c>
    </row>
    <row r="1166" spans="1:9" ht="158.25" customHeight="1" x14ac:dyDescent="0.2">
      <c r="A1166" s="455">
        <v>1158</v>
      </c>
      <c r="B1166" s="455" t="s">
        <v>12165</v>
      </c>
      <c r="C1166" s="460" t="s">
        <v>12129</v>
      </c>
      <c r="D1166" s="526" t="s">
        <v>7193</v>
      </c>
      <c r="E1166" s="527" t="s">
        <v>12166</v>
      </c>
      <c r="F1166" s="464" t="s">
        <v>1361</v>
      </c>
      <c r="G1166" s="464" t="s">
        <v>1610</v>
      </c>
      <c r="H1166" s="455"/>
      <c r="I1166" s="529">
        <f>1+3+2+2+1</f>
        <v>9</v>
      </c>
    </row>
    <row r="1167" spans="1:9" ht="167.25" customHeight="1" x14ac:dyDescent="0.2">
      <c r="A1167" s="455">
        <v>1159</v>
      </c>
      <c r="B1167" s="455" t="s">
        <v>12167</v>
      </c>
      <c r="C1167" s="460" t="s">
        <v>12168</v>
      </c>
      <c r="D1167" s="526" t="s">
        <v>7193</v>
      </c>
      <c r="E1167" s="527" t="s">
        <v>6860</v>
      </c>
      <c r="F1167" s="464" t="s">
        <v>4161</v>
      </c>
      <c r="G1167" s="464" t="s">
        <v>1610</v>
      </c>
      <c r="H1167" s="524"/>
      <c r="I1167" s="529">
        <v>1</v>
      </c>
    </row>
    <row r="1168" spans="1:9" ht="167.25" customHeight="1" x14ac:dyDescent="0.2">
      <c r="A1168" s="455">
        <v>1160</v>
      </c>
      <c r="B1168" s="455" t="s">
        <v>12169</v>
      </c>
      <c r="C1168" s="460" t="s">
        <v>12170</v>
      </c>
      <c r="D1168" s="526" t="s">
        <v>7193</v>
      </c>
      <c r="E1168" s="527" t="s">
        <v>12171</v>
      </c>
      <c r="F1168" s="464" t="s">
        <v>4161</v>
      </c>
      <c r="G1168" s="464" t="s">
        <v>1610</v>
      </c>
      <c r="H1168" s="524"/>
      <c r="I1168" s="529">
        <v>1</v>
      </c>
    </row>
    <row r="1169" spans="1:9" ht="167.25" customHeight="1" x14ac:dyDescent="0.2">
      <c r="A1169" s="455">
        <v>1161</v>
      </c>
      <c r="B1169" s="455" t="s">
        <v>12172</v>
      </c>
      <c r="C1169" s="460" t="s">
        <v>11284</v>
      </c>
      <c r="D1169" s="526" t="s">
        <v>7193</v>
      </c>
      <c r="E1169" s="527" t="s">
        <v>12173</v>
      </c>
      <c r="F1169" s="464" t="s">
        <v>2346</v>
      </c>
      <c r="G1169" s="464" t="s">
        <v>1610</v>
      </c>
      <c r="H1169" s="524"/>
      <c r="I1169" s="529">
        <v>1</v>
      </c>
    </row>
    <row r="1170" spans="1:9" ht="167.25" customHeight="1" x14ac:dyDescent="0.2">
      <c r="A1170" s="455">
        <v>1162</v>
      </c>
      <c r="B1170" s="455" t="s">
        <v>12174</v>
      </c>
      <c r="C1170" s="460" t="s">
        <v>12175</v>
      </c>
      <c r="D1170" s="526" t="s">
        <v>7193</v>
      </c>
      <c r="E1170" s="527" t="s">
        <v>12176</v>
      </c>
      <c r="F1170" s="464" t="s">
        <v>1433</v>
      </c>
      <c r="G1170" s="464" t="s">
        <v>1610</v>
      </c>
      <c r="H1170" s="524"/>
      <c r="I1170" s="529">
        <v>1</v>
      </c>
    </row>
    <row r="1171" spans="1:9" ht="167.25" customHeight="1" x14ac:dyDescent="0.2">
      <c r="A1171" s="455">
        <v>1163</v>
      </c>
      <c r="B1171" s="455" t="s">
        <v>12177</v>
      </c>
      <c r="C1171" s="460" t="s">
        <v>12178</v>
      </c>
      <c r="D1171" s="526" t="s">
        <v>7193</v>
      </c>
      <c r="E1171" s="527" t="s">
        <v>12179</v>
      </c>
      <c r="F1171" s="464" t="s">
        <v>4161</v>
      </c>
      <c r="G1171" s="464" t="s">
        <v>1610</v>
      </c>
      <c r="H1171" s="524"/>
      <c r="I1171" s="529">
        <v>1</v>
      </c>
    </row>
    <row r="1172" spans="1:9" ht="167.25" customHeight="1" x14ac:dyDescent="0.2">
      <c r="A1172" s="455">
        <v>1164</v>
      </c>
      <c r="B1172" s="455" t="s">
        <v>12180</v>
      </c>
      <c r="C1172" s="460" t="s">
        <v>12181</v>
      </c>
      <c r="D1172" s="526" t="s">
        <v>7193</v>
      </c>
      <c r="E1172" s="527" t="s">
        <v>12182</v>
      </c>
      <c r="F1172" s="464" t="s">
        <v>659</v>
      </c>
      <c r="G1172" s="464" t="s">
        <v>1610</v>
      </c>
      <c r="H1172" s="455"/>
      <c r="I1172" s="529">
        <v>1</v>
      </c>
    </row>
    <row r="1173" spans="1:9" ht="115.5" customHeight="1" x14ac:dyDescent="0.2">
      <c r="A1173" s="455">
        <v>1165</v>
      </c>
      <c r="B1173" s="455" t="s">
        <v>12183</v>
      </c>
      <c r="C1173" s="460" t="s">
        <v>12184</v>
      </c>
      <c r="D1173" s="526" t="s">
        <v>7193</v>
      </c>
      <c r="E1173" s="527" t="s">
        <v>12185</v>
      </c>
      <c r="F1173" s="464" t="s">
        <v>1361</v>
      </c>
      <c r="G1173" s="464" t="s">
        <v>1610</v>
      </c>
      <c r="H1173" s="455"/>
      <c r="I1173" s="529">
        <f>12-1</f>
        <v>11</v>
      </c>
    </row>
    <row r="1174" spans="1:9" ht="120.75" customHeight="1" x14ac:dyDescent="0.2">
      <c r="A1174" s="455">
        <v>1166</v>
      </c>
      <c r="B1174" s="455" t="s">
        <v>12186</v>
      </c>
      <c r="C1174" s="460" t="s">
        <v>12187</v>
      </c>
      <c r="D1174" s="526" t="s">
        <v>7193</v>
      </c>
      <c r="E1174" s="527" t="s">
        <v>12188</v>
      </c>
      <c r="F1174" s="464" t="s">
        <v>1361</v>
      </c>
      <c r="G1174" s="464" t="s">
        <v>1610</v>
      </c>
      <c r="H1174" s="455"/>
      <c r="I1174" s="529">
        <v>1</v>
      </c>
    </row>
    <row r="1175" spans="1:9" ht="110.25" customHeight="1" x14ac:dyDescent="0.2">
      <c r="A1175" s="455">
        <v>1167</v>
      </c>
      <c r="B1175" s="455" t="s">
        <v>12189</v>
      </c>
      <c r="C1175" s="460" t="s">
        <v>12190</v>
      </c>
      <c r="D1175" s="526" t="s">
        <v>7193</v>
      </c>
      <c r="E1175" s="527" t="s">
        <v>12191</v>
      </c>
      <c r="F1175" s="464" t="s">
        <v>1361</v>
      </c>
      <c r="G1175" s="464" t="s">
        <v>1610</v>
      </c>
      <c r="H1175" s="455"/>
      <c r="I1175" s="529">
        <v>1</v>
      </c>
    </row>
    <row r="1176" spans="1:9" ht="115.5" customHeight="1" x14ac:dyDescent="0.2">
      <c r="A1176" s="455">
        <v>1168</v>
      </c>
      <c r="B1176" s="455" t="s">
        <v>12192</v>
      </c>
      <c r="C1176" s="460" t="s">
        <v>12193</v>
      </c>
      <c r="D1176" s="526" t="s">
        <v>7193</v>
      </c>
      <c r="E1176" s="527" t="s">
        <v>12194</v>
      </c>
      <c r="F1176" s="464" t="s">
        <v>1361</v>
      </c>
      <c r="G1176" s="464" t="s">
        <v>1610</v>
      </c>
      <c r="H1176" s="455"/>
      <c r="I1176" s="529">
        <v>1</v>
      </c>
    </row>
    <row r="1177" spans="1:9" ht="167.25" customHeight="1" x14ac:dyDescent="0.2">
      <c r="A1177" s="455">
        <v>1169</v>
      </c>
      <c r="B1177" s="455" t="s">
        <v>12195</v>
      </c>
      <c r="C1177" s="460" t="s">
        <v>12196</v>
      </c>
      <c r="D1177" s="526" t="s">
        <v>7193</v>
      </c>
      <c r="E1177" s="527" t="s">
        <v>12197</v>
      </c>
      <c r="F1177" s="464" t="s">
        <v>1361</v>
      </c>
      <c r="G1177" s="464" t="s">
        <v>1610</v>
      </c>
      <c r="H1177" s="455"/>
      <c r="I1177" s="529">
        <v>1</v>
      </c>
    </row>
    <row r="1178" spans="1:9" ht="114.75" customHeight="1" x14ac:dyDescent="0.2">
      <c r="A1178" s="455">
        <v>1170</v>
      </c>
      <c r="B1178" s="455" t="s">
        <v>12198</v>
      </c>
      <c r="C1178" s="460" t="s">
        <v>12199</v>
      </c>
      <c r="D1178" s="526" t="s">
        <v>7193</v>
      </c>
      <c r="E1178" s="527" t="s">
        <v>12200</v>
      </c>
      <c r="F1178" s="464" t="s">
        <v>1361</v>
      </c>
      <c r="G1178" s="464" t="s">
        <v>1610</v>
      </c>
      <c r="H1178" s="455"/>
      <c r="I1178" s="529">
        <v>1</v>
      </c>
    </row>
    <row r="1179" spans="1:9" ht="111" customHeight="1" x14ac:dyDescent="0.2">
      <c r="A1179" s="455">
        <v>1171</v>
      </c>
      <c r="B1179" s="455" t="s">
        <v>12201</v>
      </c>
      <c r="C1179" s="460" t="s">
        <v>12202</v>
      </c>
      <c r="D1179" s="526" t="s">
        <v>7193</v>
      </c>
      <c r="E1179" s="527" t="s">
        <v>12203</v>
      </c>
      <c r="F1179" s="464" t="s">
        <v>1361</v>
      </c>
      <c r="G1179" s="464" t="s">
        <v>1610</v>
      </c>
      <c r="H1179" s="455"/>
      <c r="I1179" s="529">
        <v>2</v>
      </c>
    </row>
    <row r="1180" spans="1:9" ht="123" customHeight="1" x14ac:dyDescent="0.2">
      <c r="A1180" s="455">
        <v>1172</v>
      </c>
      <c r="B1180" s="455" t="s">
        <v>12204</v>
      </c>
      <c r="C1180" s="460" t="s">
        <v>12205</v>
      </c>
      <c r="D1180" s="526" t="s">
        <v>7193</v>
      </c>
      <c r="E1180" s="527" t="s">
        <v>12206</v>
      </c>
      <c r="F1180" s="464" t="s">
        <v>1361</v>
      </c>
      <c r="G1180" s="464" t="s">
        <v>1610</v>
      </c>
      <c r="H1180" s="455"/>
      <c r="I1180" s="529">
        <v>1</v>
      </c>
    </row>
    <row r="1181" spans="1:9" ht="114" customHeight="1" x14ac:dyDescent="0.2">
      <c r="A1181" s="455">
        <v>1173</v>
      </c>
      <c r="B1181" s="455" t="s">
        <v>12207</v>
      </c>
      <c r="C1181" s="460" t="s">
        <v>12208</v>
      </c>
      <c r="D1181" s="526" t="s">
        <v>7193</v>
      </c>
      <c r="E1181" s="527" t="s">
        <v>12209</v>
      </c>
      <c r="F1181" s="464" t="s">
        <v>1361</v>
      </c>
      <c r="G1181" s="464" t="s">
        <v>1610</v>
      </c>
      <c r="H1181" s="455"/>
      <c r="I1181" s="529">
        <v>1</v>
      </c>
    </row>
    <row r="1182" spans="1:9" ht="110.25" customHeight="1" x14ac:dyDescent="0.2">
      <c r="A1182" s="455">
        <v>1174</v>
      </c>
      <c r="B1182" s="455" t="s">
        <v>12210</v>
      </c>
      <c r="C1182" s="460" t="s">
        <v>12211</v>
      </c>
      <c r="D1182" s="526" t="s">
        <v>7193</v>
      </c>
      <c r="E1182" s="527" t="s">
        <v>12212</v>
      </c>
      <c r="F1182" s="464" t="s">
        <v>1361</v>
      </c>
      <c r="G1182" s="464" t="s">
        <v>1610</v>
      </c>
      <c r="H1182" s="455"/>
      <c r="I1182" s="529">
        <v>2</v>
      </c>
    </row>
    <row r="1183" spans="1:9" ht="110.25" customHeight="1" x14ac:dyDescent="0.2">
      <c r="A1183" s="455">
        <v>1175</v>
      </c>
      <c r="B1183" s="455" t="s">
        <v>12213</v>
      </c>
      <c r="C1183" s="460" t="s">
        <v>12214</v>
      </c>
      <c r="D1183" s="526" t="s">
        <v>7193</v>
      </c>
      <c r="E1183" s="527" t="s">
        <v>12215</v>
      </c>
      <c r="F1183" s="464" t="s">
        <v>1361</v>
      </c>
      <c r="G1183" s="464" t="s">
        <v>1610</v>
      </c>
      <c r="H1183" s="455"/>
      <c r="I1183" s="529">
        <v>1</v>
      </c>
    </row>
    <row r="1184" spans="1:9" ht="110.25" customHeight="1" x14ac:dyDescent="0.2">
      <c r="A1184" s="455">
        <v>1176</v>
      </c>
      <c r="B1184" s="455" t="s">
        <v>12216</v>
      </c>
      <c r="C1184" s="460" t="s">
        <v>12217</v>
      </c>
      <c r="D1184" s="526" t="s">
        <v>7193</v>
      </c>
      <c r="E1184" s="527" t="s">
        <v>12218</v>
      </c>
      <c r="F1184" s="464" t="s">
        <v>1361</v>
      </c>
      <c r="G1184" s="464" t="s">
        <v>1610</v>
      </c>
      <c r="H1184" s="455"/>
      <c r="I1184" s="529">
        <v>3</v>
      </c>
    </row>
    <row r="1185" spans="1:9" ht="110.25" customHeight="1" x14ac:dyDescent="0.2">
      <c r="A1185" s="455">
        <v>1177</v>
      </c>
      <c r="B1185" s="455" t="s">
        <v>12219</v>
      </c>
      <c r="C1185" s="460" t="s">
        <v>12220</v>
      </c>
      <c r="D1185" s="526" t="s">
        <v>7193</v>
      </c>
      <c r="E1185" s="527" t="s">
        <v>12221</v>
      </c>
      <c r="F1185" s="464" t="s">
        <v>1361</v>
      </c>
      <c r="G1185" s="464" t="s">
        <v>1610</v>
      </c>
      <c r="H1185" s="455"/>
      <c r="I1185" s="529">
        <v>1</v>
      </c>
    </row>
    <row r="1186" spans="1:9" ht="110.25" customHeight="1" x14ac:dyDescent="0.2">
      <c r="A1186" s="455">
        <v>1178</v>
      </c>
      <c r="B1186" s="455" t="s">
        <v>12222</v>
      </c>
      <c r="C1186" s="460" t="s">
        <v>12223</v>
      </c>
      <c r="D1186" s="526" t="s">
        <v>7193</v>
      </c>
      <c r="E1186" s="527" t="s">
        <v>12224</v>
      </c>
      <c r="F1186" s="464" t="s">
        <v>1361</v>
      </c>
      <c r="G1186" s="464" t="s">
        <v>1610</v>
      </c>
      <c r="H1186" s="455"/>
      <c r="I1186" s="529">
        <v>1</v>
      </c>
    </row>
    <row r="1187" spans="1:9" ht="69.75" customHeight="1" x14ac:dyDescent="0.2">
      <c r="A1187" s="455">
        <v>1179</v>
      </c>
      <c r="B1187" s="455" t="s">
        <v>12225</v>
      </c>
      <c r="C1187" s="460" t="s">
        <v>9152</v>
      </c>
      <c r="D1187" s="526" t="s">
        <v>7193</v>
      </c>
      <c r="E1187" s="527" t="s">
        <v>12226</v>
      </c>
      <c r="F1187" s="464" t="s">
        <v>740</v>
      </c>
      <c r="G1187" s="464" t="s">
        <v>1610</v>
      </c>
      <c r="H1187" s="455"/>
      <c r="I1187" s="529">
        <v>1</v>
      </c>
    </row>
    <row r="1188" spans="1:9" ht="110.25" customHeight="1" x14ac:dyDescent="0.2">
      <c r="A1188" s="455">
        <v>1180</v>
      </c>
      <c r="B1188" s="455" t="s">
        <v>12227</v>
      </c>
      <c r="C1188" s="460" t="s">
        <v>10576</v>
      </c>
      <c r="D1188" s="526" t="s">
        <v>7193</v>
      </c>
      <c r="E1188" s="527" t="s">
        <v>12228</v>
      </c>
      <c r="F1188" s="464" t="s">
        <v>740</v>
      </c>
      <c r="G1188" s="464" t="s">
        <v>1610</v>
      </c>
      <c r="H1188" s="455"/>
      <c r="I1188" s="529">
        <v>2</v>
      </c>
    </row>
    <row r="1189" spans="1:9" ht="110.25" customHeight="1" x14ac:dyDescent="0.2">
      <c r="A1189" s="455">
        <v>1181</v>
      </c>
      <c r="B1189" s="455" t="s">
        <v>12229</v>
      </c>
      <c r="C1189" s="460" t="s">
        <v>12230</v>
      </c>
      <c r="D1189" s="526" t="s">
        <v>7193</v>
      </c>
      <c r="E1189" s="527"/>
      <c r="F1189" s="464" t="s">
        <v>2338</v>
      </c>
      <c r="G1189" s="464" t="s">
        <v>1610</v>
      </c>
      <c r="H1189" s="455"/>
      <c r="I1189" s="529">
        <v>50</v>
      </c>
    </row>
    <row r="1190" spans="1:9" ht="72" customHeight="1" x14ac:dyDescent="0.2">
      <c r="A1190" s="455">
        <v>1182</v>
      </c>
      <c r="B1190" s="455" t="s">
        <v>12231</v>
      </c>
      <c r="C1190" s="460" t="s">
        <v>12232</v>
      </c>
      <c r="D1190" s="526" t="s">
        <v>7193</v>
      </c>
      <c r="E1190" s="527" t="s">
        <v>12233</v>
      </c>
      <c r="F1190" s="464" t="s">
        <v>659</v>
      </c>
      <c r="G1190" s="464" t="s">
        <v>1610</v>
      </c>
      <c r="H1190" s="455"/>
      <c r="I1190" s="529">
        <v>1</v>
      </c>
    </row>
    <row r="1191" spans="1:9" ht="110.25" customHeight="1" x14ac:dyDescent="0.2">
      <c r="A1191" s="455">
        <v>1183</v>
      </c>
      <c r="B1191" s="455" t="s">
        <v>12234</v>
      </c>
      <c r="C1191" s="460" t="s">
        <v>12235</v>
      </c>
      <c r="D1191" s="526" t="s">
        <v>7193</v>
      </c>
      <c r="E1191" s="527" t="s">
        <v>12236</v>
      </c>
      <c r="F1191" s="464" t="s">
        <v>2336</v>
      </c>
      <c r="G1191" s="464" t="s">
        <v>1610</v>
      </c>
      <c r="H1191" s="455"/>
      <c r="I1191" s="529">
        <v>1</v>
      </c>
    </row>
    <row r="1192" spans="1:9" ht="110.25" customHeight="1" x14ac:dyDescent="0.2">
      <c r="A1192" s="455">
        <v>1184</v>
      </c>
      <c r="B1192" s="455" t="s">
        <v>12237</v>
      </c>
      <c r="C1192" s="460" t="s">
        <v>12235</v>
      </c>
      <c r="D1192" s="526" t="s">
        <v>7193</v>
      </c>
      <c r="E1192" s="527" t="s">
        <v>12238</v>
      </c>
      <c r="F1192" s="464" t="s">
        <v>2336</v>
      </c>
      <c r="G1192" s="464" t="s">
        <v>1610</v>
      </c>
      <c r="H1192" s="455"/>
      <c r="I1192" s="529">
        <v>1</v>
      </c>
    </row>
    <row r="1193" spans="1:9" ht="66.75" customHeight="1" x14ac:dyDescent="0.2">
      <c r="A1193" s="455">
        <v>1185</v>
      </c>
      <c r="B1193" s="455" t="s">
        <v>12239</v>
      </c>
      <c r="C1193" s="460" t="s">
        <v>12235</v>
      </c>
      <c r="D1193" s="526" t="s">
        <v>7193</v>
      </c>
      <c r="E1193" s="527" t="s">
        <v>12240</v>
      </c>
      <c r="F1193" s="464" t="s">
        <v>2336</v>
      </c>
      <c r="G1193" s="464" t="s">
        <v>1610</v>
      </c>
      <c r="H1193" s="455"/>
      <c r="I1193" s="529">
        <v>3</v>
      </c>
    </row>
    <row r="1194" spans="1:9" ht="69" customHeight="1" x14ac:dyDescent="0.2">
      <c r="A1194" s="455">
        <v>1186</v>
      </c>
      <c r="B1194" s="455" t="s">
        <v>12241</v>
      </c>
      <c r="C1194" s="460" t="s">
        <v>12242</v>
      </c>
      <c r="D1194" s="526" t="s">
        <v>7193</v>
      </c>
      <c r="E1194" s="527" t="s">
        <v>12243</v>
      </c>
      <c r="F1194" s="464" t="s">
        <v>2336</v>
      </c>
      <c r="G1194" s="464" t="s">
        <v>1610</v>
      </c>
      <c r="H1194" s="455"/>
      <c r="I1194" s="529">
        <v>7</v>
      </c>
    </row>
    <row r="1195" spans="1:9" ht="110.25" customHeight="1" x14ac:dyDescent="0.2">
      <c r="A1195" s="455">
        <v>1187</v>
      </c>
      <c r="B1195" s="455" t="s">
        <v>12244</v>
      </c>
      <c r="C1195" s="460" t="s">
        <v>10576</v>
      </c>
      <c r="D1195" s="526" t="s">
        <v>7193</v>
      </c>
      <c r="E1195" s="527" t="s">
        <v>12245</v>
      </c>
      <c r="F1195" s="464" t="s">
        <v>740</v>
      </c>
      <c r="G1195" s="464" t="s">
        <v>1610</v>
      </c>
      <c r="H1195" s="455"/>
      <c r="I1195" s="529">
        <v>2</v>
      </c>
    </row>
    <row r="1196" spans="1:9" ht="122.25" customHeight="1" x14ac:dyDescent="0.2">
      <c r="A1196" s="455">
        <v>1188</v>
      </c>
      <c r="B1196" s="455" t="s">
        <v>12246</v>
      </c>
      <c r="C1196" s="460" t="s">
        <v>12247</v>
      </c>
      <c r="D1196" s="526" t="s">
        <v>7193</v>
      </c>
      <c r="E1196" s="527" t="s">
        <v>12248</v>
      </c>
      <c r="F1196" s="464" t="s">
        <v>2321</v>
      </c>
      <c r="G1196" s="464" t="s">
        <v>1610</v>
      </c>
      <c r="H1196" s="455"/>
      <c r="I1196" s="529">
        <v>1</v>
      </c>
    </row>
    <row r="1197" spans="1:9" ht="86.25" customHeight="1" x14ac:dyDescent="0.2">
      <c r="A1197" s="455">
        <v>1189</v>
      </c>
      <c r="B1197" s="455" t="s">
        <v>12249</v>
      </c>
      <c r="C1197" s="460" t="s">
        <v>12250</v>
      </c>
      <c r="D1197" s="526" t="s">
        <v>7193</v>
      </c>
      <c r="E1197" s="527" t="s">
        <v>12251</v>
      </c>
      <c r="F1197" s="464" t="s">
        <v>4161</v>
      </c>
      <c r="G1197" s="464" t="s">
        <v>1610</v>
      </c>
      <c r="H1197" s="524"/>
      <c r="I1197" s="529">
        <v>4</v>
      </c>
    </row>
    <row r="1198" spans="1:9" ht="66" customHeight="1" x14ac:dyDescent="0.2">
      <c r="A1198" s="455">
        <v>1190</v>
      </c>
      <c r="B1198" s="455" t="s">
        <v>12252</v>
      </c>
      <c r="C1198" s="460" t="s">
        <v>12253</v>
      </c>
      <c r="D1198" s="526" t="s">
        <v>7193</v>
      </c>
      <c r="E1198" s="527" t="s">
        <v>12254</v>
      </c>
      <c r="F1198" s="464" t="s">
        <v>4161</v>
      </c>
      <c r="G1198" s="464" t="s">
        <v>1610</v>
      </c>
      <c r="H1198" s="524"/>
      <c r="I1198" s="529">
        <v>4</v>
      </c>
    </row>
    <row r="1199" spans="1:9" ht="56.25" customHeight="1" x14ac:dyDescent="0.2">
      <c r="A1199" s="455">
        <v>1191</v>
      </c>
      <c r="B1199" s="455" t="s">
        <v>12255</v>
      </c>
      <c r="C1199" s="460" t="s">
        <v>12256</v>
      </c>
      <c r="D1199" s="526" t="s">
        <v>7193</v>
      </c>
      <c r="E1199" s="527" t="s">
        <v>12257</v>
      </c>
      <c r="F1199" s="464" t="s">
        <v>2821</v>
      </c>
      <c r="G1199" s="464" t="s">
        <v>1610</v>
      </c>
      <c r="H1199" s="524"/>
      <c r="I1199" s="529">
        <v>1</v>
      </c>
    </row>
    <row r="1200" spans="1:9" ht="66" customHeight="1" x14ac:dyDescent="0.2">
      <c r="A1200" s="455">
        <v>1192</v>
      </c>
      <c r="B1200" s="455" t="s">
        <v>12258</v>
      </c>
      <c r="C1200" s="460" t="s">
        <v>12259</v>
      </c>
      <c r="D1200" s="526" t="s">
        <v>7193</v>
      </c>
      <c r="E1200" s="527" t="s">
        <v>12260</v>
      </c>
      <c r="F1200" s="464" t="s">
        <v>740</v>
      </c>
      <c r="G1200" s="464" t="s">
        <v>1610</v>
      </c>
      <c r="H1200" s="524"/>
      <c r="I1200" s="529">
        <v>4</v>
      </c>
    </row>
    <row r="1201" spans="1:9" ht="117" customHeight="1" x14ac:dyDescent="0.2">
      <c r="A1201" s="455">
        <v>1193</v>
      </c>
      <c r="B1201" s="455" t="s">
        <v>12261</v>
      </c>
      <c r="C1201" s="460" t="s">
        <v>12262</v>
      </c>
      <c r="D1201" s="526" t="s">
        <v>7193</v>
      </c>
      <c r="E1201" s="527" t="s">
        <v>12263</v>
      </c>
      <c r="F1201" s="464" t="s">
        <v>2575</v>
      </c>
      <c r="G1201" s="464" t="s">
        <v>1610</v>
      </c>
      <c r="H1201" s="524"/>
      <c r="I1201" s="529">
        <v>1</v>
      </c>
    </row>
    <row r="1202" spans="1:9" ht="117" customHeight="1" x14ac:dyDescent="0.2">
      <c r="A1202" s="455">
        <v>1194</v>
      </c>
      <c r="B1202" s="455" t="s">
        <v>12264</v>
      </c>
      <c r="C1202" s="460" t="s">
        <v>12132</v>
      </c>
      <c r="D1202" s="526" t="s">
        <v>7193</v>
      </c>
      <c r="E1202" s="527" t="s">
        <v>12265</v>
      </c>
      <c r="F1202" s="464" t="s">
        <v>2937</v>
      </c>
      <c r="G1202" s="464" t="s">
        <v>1610</v>
      </c>
      <c r="H1202" s="524"/>
      <c r="I1202" s="529">
        <v>1</v>
      </c>
    </row>
    <row r="1203" spans="1:9" ht="117" customHeight="1" x14ac:dyDescent="0.2">
      <c r="A1203" s="455">
        <v>1195</v>
      </c>
      <c r="B1203" s="455" t="s">
        <v>12266</v>
      </c>
      <c r="C1203" s="460" t="s">
        <v>12267</v>
      </c>
      <c r="D1203" s="526" t="s">
        <v>7193</v>
      </c>
      <c r="E1203" s="527" t="s">
        <v>12268</v>
      </c>
      <c r="F1203" s="464" t="s">
        <v>1361</v>
      </c>
      <c r="G1203" s="464" t="s">
        <v>1610</v>
      </c>
      <c r="H1203" s="524"/>
      <c r="I1203" s="529">
        <v>4</v>
      </c>
    </row>
    <row r="1204" spans="1:9" ht="117" customHeight="1" x14ac:dyDescent="0.2">
      <c r="A1204" s="455">
        <v>1196</v>
      </c>
      <c r="B1204" s="455" t="s">
        <v>12269</v>
      </c>
      <c r="C1204" s="460" t="s">
        <v>12270</v>
      </c>
      <c r="D1204" s="526" t="s">
        <v>7193</v>
      </c>
      <c r="E1204" s="527" t="s">
        <v>12271</v>
      </c>
      <c r="F1204" s="464" t="s">
        <v>1361</v>
      </c>
      <c r="G1204" s="464" t="s">
        <v>1610</v>
      </c>
      <c r="H1204" s="524"/>
      <c r="I1204" s="529">
        <v>10</v>
      </c>
    </row>
    <row r="1205" spans="1:9" ht="117" customHeight="1" x14ac:dyDescent="0.2">
      <c r="A1205" s="455">
        <v>1197</v>
      </c>
      <c r="B1205" s="455" t="s">
        <v>12272</v>
      </c>
      <c r="C1205" s="460" t="s">
        <v>12273</v>
      </c>
      <c r="D1205" s="526" t="s">
        <v>7193</v>
      </c>
      <c r="E1205" s="527" t="s">
        <v>12274</v>
      </c>
      <c r="F1205" s="464" t="s">
        <v>1361</v>
      </c>
      <c r="G1205" s="464" t="s">
        <v>1610</v>
      </c>
      <c r="H1205" s="524"/>
      <c r="I1205" s="529">
        <v>1</v>
      </c>
    </row>
    <row r="1206" spans="1:9" ht="117" customHeight="1" x14ac:dyDescent="0.2">
      <c r="A1206" s="455">
        <v>1198</v>
      </c>
      <c r="B1206" s="455" t="s">
        <v>12275</v>
      </c>
      <c r="C1206" s="460" t="s">
        <v>12276</v>
      </c>
      <c r="D1206" s="526" t="s">
        <v>7193</v>
      </c>
      <c r="E1206" s="527" t="s">
        <v>12277</v>
      </c>
      <c r="F1206" s="464" t="s">
        <v>1361</v>
      </c>
      <c r="G1206" s="464" t="s">
        <v>1610</v>
      </c>
      <c r="H1206" s="524"/>
      <c r="I1206" s="529">
        <v>3</v>
      </c>
    </row>
    <row r="1207" spans="1:9" ht="69" customHeight="1" x14ac:dyDescent="0.2">
      <c r="A1207" s="455">
        <v>1199</v>
      </c>
      <c r="B1207" s="455" t="s">
        <v>12264</v>
      </c>
      <c r="C1207" s="460" t="s">
        <v>12278</v>
      </c>
      <c r="D1207" s="526" t="s">
        <v>7193</v>
      </c>
      <c r="E1207" s="527"/>
      <c r="F1207" s="464" t="s">
        <v>2575</v>
      </c>
      <c r="G1207" s="464" t="s">
        <v>1610</v>
      </c>
      <c r="H1207" s="524"/>
      <c r="I1207" s="529">
        <v>1</v>
      </c>
    </row>
    <row r="1208" spans="1:9" ht="72.75" customHeight="1" x14ac:dyDescent="0.2">
      <c r="A1208" s="455">
        <v>1200</v>
      </c>
      <c r="B1208" s="455" t="s">
        <v>12266</v>
      </c>
      <c r="C1208" s="460" t="s">
        <v>12279</v>
      </c>
      <c r="D1208" s="526" t="s">
        <v>12280</v>
      </c>
      <c r="E1208" s="527"/>
      <c r="F1208" s="464" t="s">
        <v>2575</v>
      </c>
      <c r="G1208" s="464" t="s">
        <v>1610</v>
      </c>
      <c r="H1208" s="524"/>
      <c r="I1208" s="529">
        <f>10-1-3</f>
        <v>6</v>
      </c>
    </row>
    <row r="1209" spans="1:9" ht="117" customHeight="1" x14ac:dyDescent="0.2">
      <c r="A1209" s="455">
        <v>1201</v>
      </c>
      <c r="B1209" s="455" t="s">
        <v>12269</v>
      </c>
      <c r="C1209" s="460" t="s">
        <v>12151</v>
      </c>
      <c r="D1209" s="526" t="s">
        <v>12280</v>
      </c>
      <c r="E1209" s="527"/>
      <c r="F1209" s="464" t="s">
        <v>2575</v>
      </c>
      <c r="G1209" s="464" t="s">
        <v>1610</v>
      </c>
      <c r="H1209" s="524"/>
      <c r="I1209" s="529">
        <f>6-1</f>
        <v>5</v>
      </c>
    </row>
    <row r="1210" spans="1:9" ht="117" customHeight="1" x14ac:dyDescent="0.2">
      <c r="A1210" s="455">
        <v>1202</v>
      </c>
      <c r="B1210" s="455" t="s">
        <v>12272</v>
      </c>
      <c r="C1210" s="460" t="s">
        <v>12281</v>
      </c>
      <c r="D1210" s="526" t="s">
        <v>12280</v>
      </c>
      <c r="E1210" s="527"/>
      <c r="F1210" s="464" t="s">
        <v>2575</v>
      </c>
      <c r="G1210" s="464" t="s">
        <v>1610</v>
      </c>
      <c r="H1210" s="524"/>
      <c r="I1210" s="529">
        <v>1</v>
      </c>
    </row>
    <row r="1211" spans="1:9" ht="58.5" customHeight="1" x14ac:dyDescent="0.2">
      <c r="A1211" s="455">
        <v>1203</v>
      </c>
      <c r="B1211" s="455" t="s">
        <v>12282</v>
      </c>
      <c r="C1211" s="460" t="s">
        <v>11807</v>
      </c>
      <c r="D1211" s="526"/>
      <c r="E1211" s="527"/>
      <c r="F1211" s="464" t="s">
        <v>1361</v>
      </c>
      <c r="G1211" s="464" t="s">
        <v>1610</v>
      </c>
      <c r="H1211" s="524"/>
      <c r="I1211" s="529">
        <v>1</v>
      </c>
    </row>
    <row r="1212" spans="1:9" ht="117" customHeight="1" x14ac:dyDescent="0.2">
      <c r="A1212" s="455">
        <v>1204</v>
      </c>
      <c r="B1212" s="455" t="s">
        <v>12283</v>
      </c>
      <c r="C1212" s="460" t="s">
        <v>6308</v>
      </c>
      <c r="D1212" s="526" t="s">
        <v>7193</v>
      </c>
      <c r="E1212" s="525" t="s">
        <v>12284</v>
      </c>
      <c r="F1212" s="464" t="s">
        <v>2893</v>
      </c>
      <c r="G1212" s="464" t="s">
        <v>1610</v>
      </c>
      <c r="H1212" s="524"/>
      <c r="I1212" s="529">
        <v>1</v>
      </c>
    </row>
    <row r="1213" spans="1:9" ht="117" customHeight="1" x14ac:dyDescent="0.2">
      <c r="A1213" s="455">
        <v>1205</v>
      </c>
      <c r="B1213" s="455" t="s">
        <v>12285</v>
      </c>
      <c r="C1213" s="460" t="s">
        <v>12286</v>
      </c>
      <c r="D1213" s="526" t="s">
        <v>7193</v>
      </c>
      <c r="E1213" s="525" t="s">
        <v>12287</v>
      </c>
      <c r="F1213" s="464" t="s">
        <v>2937</v>
      </c>
      <c r="G1213" s="464" t="s">
        <v>1610</v>
      </c>
      <c r="H1213" s="524"/>
      <c r="I1213" s="529">
        <v>1</v>
      </c>
    </row>
    <row r="1214" spans="1:9" ht="100.5" customHeight="1" x14ac:dyDescent="0.2">
      <c r="A1214" s="455">
        <v>1206</v>
      </c>
      <c r="B1214" s="455" t="s">
        <v>12288</v>
      </c>
      <c r="C1214" s="460" t="s">
        <v>6490</v>
      </c>
      <c r="D1214" s="526" t="s">
        <v>7193</v>
      </c>
      <c r="E1214" s="525" t="s">
        <v>12289</v>
      </c>
      <c r="F1214" s="464" t="s">
        <v>2937</v>
      </c>
      <c r="G1214" s="464" t="s">
        <v>1610</v>
      </c>
      <c r="H1214" s="524"/>
      <c r="I1214" s="529">
        <v>1</v>
      </c>
    </row>
    <row r="1215" spans="1:9" ht="117" customHeight="1" x14ac:dyDescent="0.2">
      <c r="A1215" s="455">
        <v>1207</v>
      </c>
      <c r="B1215" s="455" t="s">
        <v>12290</v>
      </c>
      <c r="C1215" s="460" t="s">
        <v>12291</v>
      </c>
      <c r="D1215" s="526" t="s">
        <v>7193</v>
      </c>
      <c r="E1215" s="525" t="s">
        <v>12292</v>
      </c>
      <c r="F1215" s="464" t="s">
        <v>2937</v>
      </c>
      <c r="G1215" s="464" t="s">
        <v>1610</v>
      </c>
      <c r="H1215" s="524"/>
      <c r="I1215" s="529">
        <v>1</v>
      </c>
    </row>
    <row r="1216" spans="1:9" ht="117" customHeight="1" x14ac:dyDescent="0.2">
      <c r="A1216" s="455">
        <v>1208</v>
      </c>
      <c r="B1216" s="455" t="s">
        <v>12293</v>
      </c>
      <c r="C1216" s="460" t="s">
        <v>12294</v>
      </c>
      <c r="D1216" s="526" t="s">
        <v>7193</v>
      </c>
      <c r="E1216" s="525" t="s">
        <v>12295</v>
      </c>
      <c r="F1216" s="464" t="s">
        <v>2937</v>
      </c>
      <c r="G1216" s="464" t="s">
        <v>1610</v>
      </c>
      <c r="H1216" s="524"/>
      <c r="I1216" s="529">
        <v>1</v>
      </c>
    </row>
    <row r="1217" spans="1:9" ht="96.75" customHeight="1" x14ac:dyDescent="0.2">
      <c r="A1217" s="455">
        <v>1209</v>
      </c>
      <c r="B1217" s="455" t="s">
        <v>12296</v>
      </c>
      <c r="C1217" s="460" t="s">
        <v>12297</v>
      </c>
      <c r="D1217" s="526" t="s">
        <v>7193</v>
      </c>
      <c r="E1217" s="525" t="s">
        <v>12298</v>
      </c>
      <c r="F1217" s="464" t="s">
        <v>2893</v>
      </c>
      <c r="G1217" s="464" t="s">
        <v>1610</v>
      </c>
      <c r="H1217" s="524"/>
      <c r="I1217" s="529">
        <v>1</v>
      </c>
    </row>
    <row r="1218" spans="1:9" ht="106.5" customHeight="1" x14ac:dyDescent="0.2">
      <c r="A1218" s="455">
        <v>1210</v>
      </c>
      <c r="B1218" s="455" t="s">
        <v>12299</v>
      </c>
      <c r="C1218" s="460" t="s">
        <v>12300</v>
      </c>
      <c r="D1218" s="526" t="s">
        <v>7193</v>
      </c>
      <c r="E1218" s="525" t="s">
        <v>12301</v>
      </c>
      <c r="F1218" s="464" t="s">
        <v>2937</v>
      </c>
      <c r="G1218" s="464" t="s">
        <v>1610</v>
      </c>
      <c r="H1218" s="524"/>
      <c r="I1218" s="529">
        <v>1</v>
      </c>
    </row>
    <row r="1219" spans="1:9" ht="69" customHeight="1" x14ac:dyDescent="0.2">
      <c r="A1219" s="455">
        <v>1211</v>
      </c>
      <c r="B1219" s="455" t="s">
        <v>12302</v>
      </c>
      <c r="C1219" s="460" t="s">
        <v>12303</v>
      </c>
      <c r="D1219" s="526" t="s">
        <v>7193</v>
      </c>
      <c r="E1219" s="525" t="s">
        <v>12304</v>
      </c>
      <c r="F1219" s="464" t="s">
        <v>2937</v>
      </c>
      <c r="G1219" s="464" t="s">
        <v>1610</v>
      </c>
      <c r="H1219" s="524"/>
      <c r="I1219" s="529">
        <v>2</v>
      </c>
    </row>
    <row r="1220" spans="1:9" ht="73.5" customHeight="1" x14ac:dyDescent="0.2">
      <c r="A1220" s="455">
        <v>1212</v>
      </c>
      <c r="B1220" s="455" t="s">
        <v>12305</v>
      </c>
      <c r="C1220" s="460" t="s">
        <v>12306</v>
      </c>
      <c r="D1220" s="526" t="s">
        <v>7193</v>
      </c>
      <c r="E1220" s="525" t="s">
        <v>12307</v>
      </c>
      <c r="F1220" s="464" t="s">
        <v>1450</v>
      </c>
      <c r="G1220" s="464" t="s">
        <v>1610</v>
      </c>
      <c r="H1220" s="524"/>
      <c r="I1220" s="529">
        <v>1</v>
      </c>
    </row>
    <row r="1221" spans="1:9" ht="68.25" customHeight="1" x14ac:dyDescent="0.2">
      <c r="A1221" s="455">
        <v>1213</v>
      </c>
      <c r="B1221" s="455" t="s">
        <v>12308</v>
      </c>
      <c r="C1221" s="460" t="s">
        <v>12309</v>
      </c>
      <c r="D1221" s="526" t="s">
        <v>7193</v>
      </c>
      <c r="E1221" s="525" t="s">
        <v>12310</v>
      </c>
      <c r="F1221" s="464" t="s">
        <v>659</v>
      </c>
      <c r="G1221" s="464" t="s">
        <v>1610</v>
      </c>
      <c r="H1221" s="455"/>
      <c r="I1221" s="529">
        <v>419</v>
      </c>
    </row>
    <row r="1222" spans="1:9" ht="67.5" customHeight="1" x14ac:dyDescent="0.2">
      <c r="A1222" s="455">
        <v>1214</v>
      </c>
      <c r="B1222" s="455" t="s">
        <v>12311</v>
      </c>
      <c r="C1222" s="460" t="s">
        <v>12312</v>
      </c>
      <c r="D1222" s="526" t="s">
        <v>7193</v>
      </c>
      <c r="E1222" s="525" t="s">
        <v>12313</v>
      </c>
      <c r="F1222" s="464" t="s">
        <v>659</v>
      </c>
      <c r="G1222" s="464" t="s">
        <v>1610</v>
      </c>
      <c r="H1222" s="455"/>
      <c r="I1222" s="529">
        <v>1</v>
      </c>
    </row>
    <row r="1223" spans="1:9" ht="123" customHeight="1" x14ac:dyDescent="0.2">
      <c r="A1223" s="455">
        <v>1215</v>
      </c>
      <c r="B1223" s="455" t="s">
        <v>12314</v>
      </c>
      <c r="C1223" s="460" t="s">
        <v>12315</v>
      </c>
      <c r="D1223" s="526" t="s">
        <v>3428</v>
      </c>
      <c r="E1223" s="525" t="s">
        <v>12316</v>
      </c>
      <c r="F1223" s="464" t="s">
        <v>1433</v>
      </c>
      <c r="G1223" s="464" t="s">
        <v>1610</v>
      </c>
      <c r="H1223" s="455"/>
      <c r="I1223" s="529">
        <f>10+5</f>
        <v>15</v>
      </c>
    </row>
    <row r="1224" spans="1:9" ht="117" customHeight="1" x14ac:dyDescent="0.2">
      <c r="A1224" s="455">
        <v>1216</v>
      </c>
      <c r="B1224" s="455" t="s">
        <v>12317</v>
      </c>
      <c r="C1224" s="460" t="s">
        <v>12318</v>
      </c>
      <c r="D1224" s="526" t="s">
        <v>3428</v>
      </c>
      <c r="E1224" s="525" t="s">
        <v>12319</v>
      </c>
      <c r="F1224" s="464" t="s">
        <v>740</v>
      </c>
      <c r="G1224" s="464" t="s">
        <v>1610</v>
      </c>
      <c r="H1224" s="455"/>
      <c r="I1224" s="529">
        <v>2</v>
      </c>
    </row>
    <row r="1225" spans="1:9" ht="117" customHeight="1" x14ac:dyDescent="0.2">
      <c r="A1225" s="455">
        <v>1217</v>
      </c>
      <c r="B1225" s="455" t="s">
        <v>12320</v>
      </c>
      <c r="C1225" s="460" t="s">
        <v>12321</v>
      </c>
      <c r="D1225" s="526" t="s">
        <v>3428</v>
      </c>
      <c r="E1225" s="525" t="s">
        <v>12322</v>
      </c>
      <c r="F1225" s="464" t="s">
        <v>740</v>
      </c>
      <c r="G1225" s="464" t="s">
        <v>1610</v>
      </c>
      <c r="H1225" s="455"/>
      <c r="I1225" s="529">
        <v>1</v>
      </c>
    </row>
    <row r="1226" spans="1:9" ht="77.25" customHeight="1" x14ac:dyDescent="0.2">
      <c r="A1226" s="455">
        <v>1218</v>
      </c>
      <c r="B1226" s="455" t="s">
        <v>12323</v>
      </c>
      <c r="C1226" s="460" t="s">
        <v>10576</v>
      </c>
      <c r="D1226" s="526" t="s">
        <v>3428</v>
      </c>
      <c r="E1226" s="525" t="s">
        <v>12324</v>
      </c>
      <c r="F1226" s="464" t="s">
        <v>2352</v>
      </c>
      <c r="G1226" s="464" t="s">
        <v>1610</v>
      </c>
      <c r="H1226" s="524"/>
      <c r="I1226" s="529">
        <v>1</v>
      </c>
    </row>
    <row r="1227" spans="1:9" ht="117" customHeight="1" x14ac:dyDescent="0.2">
      <c r="A1227" s="455">
        <v>1219</v>
      </c>
      <c r="B1227" s="455" t="s">
        <v>12325</v>
      </c>
      <c r="C1227" s="460" t="s">
        <v>12326</v>
      </c>
      <c r="D1227" s="526" t="s">
        <v>3428</v>
      </c>
      <c r="E1227" s="525" t="s">
        <v>12327</v>
      </c>
      <c r="F1227" s="464" t="s">
        <v>2338</v>
      </c>
      <c r="G1227" s="464" t="s">
        <v>1610</v>
      </c>
      <c r="H1227" s="455"/>
      <c r="I1227" s="529">
        <v>1</v>
      </c>
    </row>
    <row r="1228" spans="1:9" ht="117" customHeight="1" x14ac:dyDescent="0.2">
      <c r="A1228" s="455">
        <v>1220</v>
      </c>
      <c r="B1228" s="455" t="s">
        <v>12328</v>
      </c>
      <c r="C1228" s="460" t="s">
        <v>12329</v>
      </c>
      <c r="D1228" s="526" t="s">
        <v>3428</v>
      </c>
      <c r="E1228" s="525" t="s">
        <v>12330</v>
      </c>
      <c r="F1228" s="464" t="s">
        <v>2338</v>
      </c>
      <c r="G1228" s="464" t="s">
        <v>1610</v>
      </c>
      <c r="H1228" s="455"/>
      <c r="I1228" s="529">
        <v>1</v>
      </c>
    </row>
    <row r="1229" spans="1:9" ht="69.75" customHeight="1" x14ac:dyDescent="0.2">
      <c r="A1229" s="455">
        <v>1221</v>
      </c>
      <c r="B1229" s="455" t="s">
        <v>12331</v>
      </c>
      <c r="C1229" s="460" t="s">
        <v>12332</v>
      </c>
      <c r="D1229" s="526" t="s">
        <v>3428</v>
      </c>
      <c r="E1229" s="525" t="s">
        <v>12333</v>
      </c>
      <c r="F1229" s="464" t="s">
        <v>2338</v>
      </c>
      <c r="G1229" s="464" t="s">
        <v>1610</v>
      </c>
      <c r="H1229" s="455"/>
      <c r="I1229" s="529">
        <v>1</v>
      </c>
    </row>
    <row r="1230" spans="1:9" ht="117" customHeight="1" x14ac:dyDescent="0.2">
      <c r="A1230" s="455">
        <v>1222</v>
      </c>
      <c r="B1230" s="455" t="s">
        <v>12334</v>
      </c>
      <c r="C1230" s="460" t="s">
        <v>12335</v>
      </c>
      <c r="D1230" s="526" t="s">
        <v>3428</v>
      </c>
      <c r="E1230" s="525" t="s">
        <v>12336</v>
      </c>
      <c r="F1230" s="464" t="s">
        <v>2338</v>
      </c>
      <c r="G1230" s="464" t="s">
        <v>1610</v>
      </c>
      <c r="H1230" s="455"/>
      <c r="I1230" s="529">
        <v>1</v>
      </c>
    </row>
    <row r="1231" spans="1:9" ht="117" customHeight="1" x14ac:dyDescent="0.2">
      <c r="A1231" s="455">
        <v>1223</v>
      </c>
      <c r="B1231" s="455" t="s">
        <v>12337</v>
      </c>
      <c r="C1231" s="460" t="s">
        <v>12338</v>
      </c>
      <c r="D1231" s="526" t="s">
        <v>3428</v>
      </c>
      <c r="E1231" s="525" t="s">
        <v>12339</v>
      </c>
      <c r="F1231" s="464" t="s">
        <v>2338</v>
      </c>
      <c r="G1231" s="464" t="s">
        <v>1610</v>
      </c>
      <c r="H1231" s="455"/>
      <c r="I1231" s="529">
        <v>1</v>
      </c>
    </row>
    <row r="1232" spans="1:9" ht="68.25" customHeight="1" x14ac:dyDescent="0.2">
      <c r="A1232" s="455">
        <v>1224</v>
      </c>
      <c r="B1232" s="455" t="s">
        <v>12340</v>
      </c>
      <c r="C1232" s="460" t="s">
        <v>12341</v>
      </c>
      <c r="D1232" s="526" t="s">
        <v>3428</v>
      </c>
      <c r="E1232" s="525" t="s">
        <v>12342</v>
      </c>
      <c r="F1232" s="464" t="s">
        <v>2338</v>
      </c>
      <c r="G1232" s="464" t="s">
        <v>1610</v>
      </c>
      <c r="H1232" s="455"/>
      <c r="I1232" s="529">
        <v>1</v>
      </c>
    </row>
    <row r="1233" spans="1:9" ht="108" customHeight="1" x14ac:dyDescent="0.2">
      <c r="A1233" s="455">
        <v>1225</v>
      </c>
      <c r="B1233" s="455" t="s">
        <v>12343</v>
      </c>
      <c r="C1233" s="460" t="s">
        <v>12344</v>
      </c>
      <c r="D1233" s="526" t="s">
        <v>3428</v>
      </c>
      <c r="E1233" s="525" t="s">
        <v>12345</v>
      </c>
      <c r="F1233" s="464" t="s">
        <v>2338</v>
      </c>
      <c r="G1233" s="464" t="s">
        <v>1610</v>
      </c>
      <c r="H1233" s="455"/>
      <c r="I1233" s="529">
        <v>1</v>
      </c>
    </row>
    <row r="1234" spans="1:9" ht="108" customHeight="1" x14ac:dyDescent="0.2">
      <c r="A1234" s="455">
        <v>1226</v>
      </c>
      <c r="B1234" s="455" t="s">
        <v>12346</v>
      </c>
      <c r="C1234" s="460" t="s">
        <v>12347</v>
      </c>
      <c r="D1234" s="526" t="s">
        <v>3428</v>
      </c>
      <c r="E1234" s="525" t="s">
        <v>12348</v>
      </c>
      <c r="F1234" s="464" t="s">
        <v>2338</v>
      </c>
      <c r="G1234" s="464" t="s">
        <v>1610</v>
      </c>
      <c r="H1234" s="455"/>
      <c r="I1234" s="529">
        <v>1</v>
      </c>
    </row>
    <row r="1235" spans="1:9" ht="71.25" customHeight="1" x14ac:dyDescent="0.2">
      <c r="A1235" s="455">
        <v>1227</v>
      </c>
      <c r="B1235" s="455" t="s">
        <v>12349</v>
      </c>
      <c r="C1235" s="460" t="s">
        <v>12350</v>
      </c>
      <c r="D1235" s="526" t="s">
        <v>3428</v>
      </c>
      <c r="E1235" s="525" t="s">
        <v>12351</v>
      </c>
      <c r="F1235" s="464" t="s">
        <v>2338</v>
      </c>
      <c r="G1235" s="464" t="s">
        <v>1610</v>
      </c>
      <c r="H1235" s="455"/>
      <c r="I1235" s="529">
        <v>1</v>
      </c>
    </row>
    <row r="1236" spans="1:9" ht="108" customHeight="1" x14ac:dyDescent="0.2">
      <c r="A1236" s="455">
        <v>1228</v>
      </c>
      <c r="B1236" s="455" t="s">
        <v>12352</v>
      </c>
      <c r="C1236" s="460" t="s">
        <v>12326</v>
      </c>
      <c r="D1236" s="526" t="s">
        <v>3428</v>
      </c>
      <c r="E1236" s="525" t="s">
        <v>12353</v>
      </c>
      <c r="F1236" s="464" t="s">
        <v>2338</v>
      </c>
      <c r="G1236" s="464" t="s">
        <v>1610</v>
      </c>
      <c r="H1236" s="455"/>
      <c r="I1236" s="529">
        <v>1</v>
      </c>
    </row>
    <row r="1237" spans="1:9" ht="108" customHeight="1" x14ac:dyDescent="0.2">
      <c r="A1237" s="455">
        <v>1229</v>
      </c>
      <c r="B1237" s="455" t="s">
        <v>12354</v>
      </c>
      <c r="C1237" s="460" t="s">
        <v>12355</v>
      </c>
      <c r="D1237" s="526" t="s">
        <v>3428</v>
      </c>
      <c r="E1237" s="525" t="s">
        <v>12356</v>
      </c>
      <c r="F1237" s="464" t="s">
        <v>2338</v>
      </c>
      <c r="G1237" s="464" t="s">
        <v>1610</v>
      </c>
      <c r="H1237" s="455"/>
      <c r="I1237" s="529">
        <v>1</v>
      </c>
    </row>
    <row r="1238" spans="1:9" ht="86.25" customHeight="1" x14ac:dyDescent="0.2">
      <c r="A1238" s="455">
        <v>1230</v>
      </c>
      <c r="B1238" s="455" t="s">
        <v>12357</v>
      </c>
      <c r="C1238" s="460" t="s">
        <v>12326</v>
      </c>
      <c r="D1238" s="526" t="s">
        <v>3428</v>
      </c>
      <c r="E1238" s="525" t="s">
        <v>12358</v>
      </c>
      <c r="F1238" s="464" t="s">
        <v>2338</v>
      </c>
      <c r="G1238" s="464" t="s">
        <v>1610</v>
      </c>
      <c r="H1238" s="455"/>
      <c r="I1238" s="529">
        <v>1</v>
      </c>
    </row>
    <row r="1239" spans="1:9" ht="108" customHeight="1" x14ac:dyDescent="0.2">
      <c r="A1239" s="455">
        <v>1231</v>
      </c>
      <c r="B1239" s="455" t="s">
        <v>12359</v>
      </c>
      <c r="C1239" s="460" t="s">
        <v>12360</v>
      </c>
      <c r="D1239" s="526" t="s">
        <v>3428</v>
      </c>
      <c r="E1239" s="525" t="s">
        <v>12361</v>
      </c>
      <c r="F1239" s="464" t="s">
        <v>2338</v>
      </c>
      <c r="G1239" s="464" t="s">
        <v>1610</v>
      </c>
      <c r="H1239" s="455"/>
      <c r="I1239" s="529">
        <v>1</v>
      </c>
    </row>
    <row r="1240" spans="1:9" ht="108" customHeight="1" x14ac:dyDescent="0.2">
      <c r="A1240" s="455">
        <v>1232</v>
      </c>
      <c r="B1240" s="455" t="s">
        <v>12362</v>
      </c>
      <c r="C1240" s="460" t="s">
        <v>12363</v>
      </c>
      <c r="D1240" s="526" t="s">
        <v>3428</v>
      </c>
      <c r="E1240" s="525" t="s">
        <v>12364</v>
      </c>
      <c r="F1240" s="464" t="s">
        <v>2338</v>
      </c>
      <c r="G1240" s="464" t="s">
        <v>1610</v>
      </c>
      <c r="H1240" s="455"/>
      <c r="I1240" s="529">
        <v>1</v>
      </c>
    </row>
    <row r="1241" spans="1:9" ht="75.75" customHeight="1" x14ac:dyDescent="0.2">
      <c r="A1241" s="455">
        <v>1233</v>
      </c>
      <c r="B1241" s="455" t="s">
        <v>12365</v>
      </c>
      <c r="C1241" s="460" t="s">
        <v>12366</v>
      </c>
      <c r="D1241" s="526" t="s">
        <v>3428</v>
      </c>
      <c r="E1241" s="525" t="s">
        <v>12367</v>
      </c>
      <c r="F1241" s="464" t="s">
        <v>2338</v>
      </c>
      <c r="G1241" s="464" t="s">
        <v>1610</v>
      </c>
      <c r="H1241" s="455"/>
      <c r="I1241" s="529">
        <v>1</v>
      </c>
    </row>
    <row r="1242" spans="1:9" ht="108" customHeight="1" x14ac:dyDescent="0.2">
      <c r="A1242" s="455">
        <v>1234</v>
      </c>
      <c r="B1242" s="455" t="s">
        <v>12368</v>
      </c>
      <c r="C1242" s="460" t="s">
        <v>12369</v>
      </c>
      <c r="D1242" s="526" t="s">
        <v>3428</v>
      </c>
      <c r="E1242" s="525" t="s">
        <v>12370</v>
      </c>
      <c r="F1242" s="464" t="s">
        <v>2338</v>
      </c>
      <c r="G1242" s="464" t="s">
        <v>1610</v>
      </c>
      <c r="H1242" s="455"/>
      <c r="I1242" s="529">
        <v>1</v>
      </c>
    </row>
    <row r="1243" spans="1:9" ht="108" customHeight="1" x14ac:dyDescent="0.2">
      <c r="A1243" s="455">
        <v>1235</v>
      </c>
      <c r="B1243" s="455" t="s">
        <v>12371</v>
      </c>
      <c r="C1243" s="460" t="s">
        <v>12372</v>
      </c>
      <c r="D1243" s="526" t="s">
        <v>3428</v>
      </c>
      <c r="E1243" s="525" t="s">
        <v>12373</v>
      </c>
      <c r="F1243" s="464" t="s">
        <v>2338</v>
      </c>
      <c r="G1243" s="464" t="s">
        <v>1610</v>
      </c>
      <c r="H1243" s="455"/>
      <c r="I1243" s="529">
        <v>1</v>
      </c>
    </row>
    <row r="1244" spans="1:9" ht="111" customHeight="1" x14ac:dyDescent="0.2">
      <c r="A1244" s="455">
        <v>1236</v>
      </c>
      <c r="B1244" s="455" t="s">
        <v>12374</v>
      </c>
      <c r="C1244" s="460" t="s">
        <v>9133</v>
      </c>
      <c r="D1244" s="526" t="s">
        <v>3428</v>
      </c>
      <c r="E1244" s="525" t="s">
        <v>12375</v>
      </c>
      <c r="F1244" s="464" t="s">
        <v>2338</v>
      </c>
      <c r="G1244" s="464" t="s">
        <v>1610</v>
      </c>
      <c r="H1244" s="455"/>
      <c r="I1244" s="529">
        <v>1</v>
      </c>
    </row>
    <row r="1245" spans="1:9" ht="70.5" customHeight="1" x14ac:dyDescent="0.2">
      <c r="A1245" s="455">
        <v>1237</v>
      </c>
      <c r="B1245" s="455" t="s">
        <v>12376</v>
      </c>
      <c r="C1245" s="460" t="s">
        <v>12377</v>
      </c>
      <c r="D1245" s="526" t="s">
        <v>3428</v>
      </c>
      <c r="E1245" s="525" t="s">
        <v>12378</v>
      </c>
      <c r="F1245" s="464" t="s">
        <v>659</v>
      </c>
      <c r="G1245" s="464" t="s">
        <v>1610</v>
      </c>
      <c r="H1245" s="455"/>
      <c r="I1245" s="529">
        <v>1</v>
      </c>
    </row>
    <row r="1246" spans="1:9" ht="84.75" customHeight="1" x14ac:dyDescent="0.2">
      <c r="A1246" s="455">
        <v>1238</v>
      </c>
      <c r="B1246" s="455" t="s">
        <v>12379</v>
      </c>
      <c r="C1246" s="460" t="s">
        <v>12380</v>
      </c>
      <c r="D1246" s="526" t="s">
        <v>3428</v>
      </c>
      <c r="E1246" s="525" t="s">
        <v>12381</v>
      </c>
      <c r="F1246" s="464" t="s">
        <v>1433</v>
      </c>
      <c r="G1246" s="464" t="s">
        <v>1610</v>
      </c>
      <c r="H1246" s="455"/>
      <c r="I1246" s="529">
        <v>2</v>
      </c>
    </row>
    <row r="1247" spans="1:9" ht="84.75" customHeight="1" x14ac:dyDescent="0.2">
      <c r="A1247" s="455">
        <v>1239</v>
      </c>
      <c r="B1247" s="455" t="s">
        <v>12382</v>
      </c>
      <c r="C1247" s="460" t="s">
        <v>12383</v>
      </c>
      <c r="D1247" s="526" t="s">
        <v>3428</v>
      </c>
      <c r="E1247" s="525" t="s">
        <v>12384</v>
      </c>
      <c r="F1247" s="464" t="s">
        <v>1433</v>
      </c>
      <c r="G1247" s="464" t="s">
        <v>1610</v>
      </c>
      <c r="H1247" s="455"/>
      <c r="I1247" s="529">
        <v>1</v>
      </c>
    </row>
    <row r="1248" spans="1:9" ht="73.5" customHeight="1" x14ac:dyDescent="0.2">
      <c r="A1248" s="455">
        <v>1240</v>
      </c>
      <c r="B1248" s="455" t="s">
        <v>12385</v>
      </c>
      <c r="C1248" s="460" t="s">
        <v>12386</v>
      </c>
      <c r="D1248" s="526" t="s">
        <v>3428</v>
      </c>
      <c r="E1248" s="525" t="s">
        <v>7720</v>
      </c>
      <c r="F1248" s="464" t="s">
        <v>2342</v>
      </c>
      <c r="G1248" s="464" t="s">
        <v>1610</v>
      </c>
      <c r="H1248" s="524"/>
      <c r="I1248" s="529">
        <v>1</v>
      </c>
    </row>
    <row r="1249" spans="1:9" ht="65.25" customHeight="1" x14ac:dyDescent="0.2">
      <c r="A1249" s="455">
        <v>1241</v>
      </c>
      <c r="B1249" s="455" t="s">
        <v>12387</v>
      </c>
      <c r="C1249" s="460" t="s">
        <v>12388</v>
      </c>
      <c r="D1249" s="526" t="s">
        <v>3428</v>
      </c>
      <c r="E1249" s="525" t="s">
        <v>12389</v>
      </c>
      <c r="F1249" s="464" t="s">
        <v>659</v>
      </c>
      <c r="G1249" s="464" t="s">
        <v>1610</v>
      </c>
      <c r="H1249" s="455"/>
      <c r="I1249" s="529">
        <v>1</v>
      </c>
    </row>
    <row r="1250" spans="1:9" ht="66.75" customHeight="1" x14ac:dyDescent="0.2">
      <c r="A1250" s="455">
        <v>1242</v>
      </c>
      <c r="B1250" s="455" t="s">
        <v>12390</v>
      </c>
      <c r="C1250" s="460" t="s">
        <v>12391</v>
      </c>
      <c r="D1250" s="526" t="s">
        <v>3428</v>
      </c>
      <c r="E1250" s="525" t="s">
        <v>12392</v>
      </c>
      <c r="F1250" s="464" t="s">
        <v>740</v>
      </c>
      <c r="G1250" s="464" t="s">
        <v>1610</v>
      </c>
      <c r="H1250" s="455"/>
      <c r="I1250" s="529">
        <v>1</v>
      </c>
    </row>
    <row r="1251" spans="1:9" ht="90.75" customHeight="1" x14ac:dyDescent="0.2">
      <c r="A1251" s="455">
        <v>1243</v>
      </c>
      <c r="B1251" s="455" t="s">
        <v>12393</v>
      </c>
      <c r="C1251" s="460" t="s">
        <v>12394</v>
      </c>
      <c r="D1251" s="526" t="s">
        <v>3428</v>
      </c>
      <c r="E1251" s="525" t="s">
        <v>12395</v>
      </c>
      <c r="F1251" s="464" t="s">
        <v>1433</v>
      </c>
      <c r="G1251" s="464" t="s">
        <v>1610</v>
      </c>
      <c r="H1251" s="455"/>
      <c r="I1251" s="529">
        <v>1</v>
      </c>
    </row>
    <row r="1252" spans="1:9" ht="170.25" customHeight="1" x14ac:dyDescent="0.2">
      <c r="A1252" s="455">
        <v>1244</v>
      </c>
      <c r="B1252" s="455" t="s">
        <v>12396</v>
      </c>
      <c r="C1252" s="460" t="s">
        <v>10170</v>
      </c>
      <c r="D1252" s="50" t="s">
        <v>3428</v>
      </c>
      <c r="E1252" s="463" t="s">
        <v>12397</v>
      </c>
      <c r="F1252" s="464" t="s">
        <v>1361</v>
      </c>
      <c r="G1252" s="464" t="s">
        <v>1610</v>
      </c>
      <c r="H1252" s="455"/>
      <c r="I1252" s="471">
        <v>4</v>
      </c>
    </row>
    <row r="1253" spans="1:9" ht="87.75" customHeight="1" x14ac:dyDescent="0.2">
      <c r="A1253" s="455">
        <v>1245</v>
      </c>
      <c r="B1253" s="455" t="s">
        <v>12398</v>
      </c>
      <c r="C1253" s="460" t="s">
        <v>12175</v>
      </c>
      <c r="D1253" s="526" t="s">
        <v>3428</v>
      </c>
      <c r="E1253" s="525" t="s">
        <v>12399</v>
      </c>
      <c r="F1253" s="464" t="s">
        <v>1433</v>
      </c>
      <c r="G1253" s="464" t="s">
        <v>1610</v>
      </c>
      <c r="H1253" s="455"/>
      <c r="I1253" s="529">
        <v>1</v>
      </c>
    </row>
    <row r="1254" spans="1:9" ht="90.75" customHeight="1" x14ac:dyDescent="0.2">
      <c r="A1254" s="455">
        <v>1246</v>
      </c>
      <c r="B1254" s="455" t="s">
        <v>12400</v>
      </c>
      <c r="C1254" s="460" t="s">
        <v>12386</v>
      </c>
      <c r="D1254" s="526" t="s">
        <v>3428</v>
      </c>
      <c r="E1254" s="525" t="s">
        <v>12401</v>
      </c>
      <c r="F1254" s="464" t="s">
        <v>2346</v>
      </c>
      <c r="G1254" s="464" t="s">
        <v>1610</v>
      </c>
      <c r="H1254" s="524"/>
      <c r="I1254" s="529">
        <v>1</v>
      </c>
    </row>
    <row r="1255" spans="1:9" ht="90" customHeight="1" x14ac:dyDescent="0.2">
      <c r="A1255" s="455">
        <v>1247</v>
      </c>
      <c r="B1255" s="455" t="s">
        <v>12402</v>
      </c>
      <c r="C1255" s="460" t="s">
        <v>12403</v>
      </c>
      <c r="D1255" s="526" t="s">
        <v>3428</v>
      </c>
      <c r="E1255" s="525" t="s">
        <v>12404</v>
      </c>
      <c r="F1255" s="464" t="s">
        <v>2346</v>
      </c>
      <c r="G1255" s="464" t="s">
        <v>1610</v>
      </c>
      <c r="H1255" s="524"/>
      <c r="I1255" s="529">
        <v>1</v>
      </c>
    </row>
    <row r="1256" spans="1:9" ht="71.25" customHeight="1" x14ac:dyDescent="0.2">
      <c r="A1256" s="455">
        <v>1248</v>
      </c>
      <c r="B1256" s="455" t="s">
        <v>12405</v>
      </c>
      <c r="C1256" s="460" t="s">
        <v>12406</v>
      </c>
      <c r="D1256" s="526" t="s">
        <v>3428</v>
      </c>
      <c r="E1256" s="525" t="s">
        <v>12407</v>
      </c>
      <c r="F1256" s="464" t="s">
        <v>659</v>
      </c>
      <c r="G1256" s="464" t="s">
        <v>1610</v>
      </c>
      <c r="H1256" s="455"/>
      <c r="I1256" s="529">
        <v>3</v>
      </c>
    </row>
    <row r="1257" spans="1:9" ht="69" customHeight="1" x14ac:dyDescent="0.2">
      <c r="A1257" s="455">
        <v>1249</v>
      </c>
      <c r="B1257" s="455" t="s">
        <v>12408</v>
      </c>
      <c r="C1257" s="460" t="s">
        <v>12409</v>
      </c>
      <c r="D1257" s="526" t="s">
        <v>3428</v>
      </c>
      <c r="E1257" s="525" t="s">
        <v>12410</v>
      </c>
      <c r="F1257" s="464" t="s">
        <v>2352</v>
      </c>
      <c r="G1257" s="464" t="s">
        <v>1610</v>
      </c>
      <c r="H1257" s="524"/>
      <c r="I1257" s="529">
        <v>1</v>
      </c>
    </row>
    <row r="1258" spans="1:9" ht="57.75" customHeight="1" x14ac:dyDescent="0.2">
      <c r="A1258" s="455">
        <v>1250</v>
      </c>
      <c r="B1258" s="455" t="s">
        <v>12411</v>
      </c>
      <c r="C1258" s="460" t="s">
        <v>12412</v>
      </c>
      <c r="D1258" s="526" t="s">
        <v>3428</v>
      </c>
      <c r="E1258" s="525" t="s">
        <v>12413</v>
      </c>
      <c r="F1258" s="464" t="s">
        <v>2338</v>
      </c>
      <c r="G1258" s="464" t="s">
        <v>1610</v>
      </c>
      <c r="H1258" s="455"/>
      <c r="I1258" s="529">
        <v>1</v>
      </c>
    </row>
    <row r="1259" spans="1:9" ht="72.75" customHeight="1" x14ac:dyDescent="0.2">
      <c r="A1259" s="455">
        <v>1251</v>
      </c>
      <c r="B1259" s="455" t="s">
        <v>12414</v>
      </c>
      <c r="C1259" s="460" t="s">
        <v>12415</v>
      </c>
      <c r="D1259" s="526" t="s">
        <v>3428</v>
      </c>
      <c r="E1259" s="525" t="s">
        <v>12416</v>
      </c>
      <c r="F1259" s="464" t="s">
        <v>2338</v>
      </c>
      <c r="G1259" s="464" t="s">
        <v>1610</v>
      </c>
      <c r="H1259" s="455"/>
      <c r="I1259" s="529">
        <v>1</v>
      </c>
    </row>
    <row r="1260" spans="1:9" ht="75.75" customHeight="1" x14ac:dyDescent="0.2">
      <c r="A1260" s="455">
        <v>1252</v>
      </c>
      <c r="B1260" s="455" t="s">
        <v>12417</v>
      </c>
      <c r="C1260" s="460" t="s">
        <v>12418</v>
      </c>
      <c r="D1260" s="526" t="s">
        <v>3428</v>
      </c>
      <c r="E1260" s="525" t="s">
        <v>12419</v>
      </c>
      <c r="F1260" s="464" t="s">
        <v>2338</v>
      </c>
      <c r="G1260" s="464" t="s">
        <v>1610</v>
      </c>
      <c r="H1260" s="455"/>
      <c r="I1260" s="529">
        <v>2</v>
      </c>
    </row>
    <row r="1261" spans="1:9" ht="65.25" customHeight="1" x14ac:dyDescent="0.2">
      <c r="A1261" s="455">
        <v>1253</v>
      </c>
      <c r="B1261" s="455" t="s">
        <v>12420</v>
      </c>
      <c r="C1261" s="460" t="s">
        <v>12421</v>
      </c>
      <c r="D1261" s="526" t="s">
        <v>3428</v>
      </c>
      <c r="E1261" s="525" t="s">
        <v>12422</v>
      </c>
      <c r="F1261" s="464" t="s">
        <v>740</v>
      </c>
      <c r="G1261" s="464" t="s">
        <v>1610</v>
      </c>
      <c r="H1261" s="455"/>
      <c r="I1261" s="529">
        <v>1</v>
      </c>
    </row>
    <row r="1262" spans="1:9" ht="72.75" customHeight="1" x14ac:dyDescent="0.2">
      <c r="A1262" s="455">
        <v>1254</v>
      </c>
      <c r="B1262" s="455" t="s">
        <v>12423</v>
      </c>
      <c r="C1262" s="460" t="s">
        <v>12424</v>
      </c>
      <c r="D1262" s="464">
        <v>2018</v>
      </c>
      <c r="E1262" s="460" t="s">
        <v>12425</v>
      </c>
      <c r="F1262" s="464" t="s">
        <v>541</v>
      </c>
      <c r="G1262" s="464" t="s">
        <v>797</v>
      </c>
      <c r="H1262" s="466"/>
      <c r="I1262" s="609">
        <v>14</v>
      </c>
    </row>
    <row r="1263" spans="1:9" ht="81.75" customHeight="1" x14ac:dyDescent="0.2">
      <c r="A1263" s="455">
        <v>1255</v>
      </c>
      <c r="B1263" s="455" t="s">
        <v>12426</v>
      </c>
      <c r="C1263" s="460" t="s">
        <v>12427</v>
      </c>
      <c r="D1263" s="464">
        <v>2018</v>
      </c>
      <c r="E1263" s="460" t="s">
        <v>12425</v>
      </c>
      <c r="F1263" s="464" t="s">
        <v>541</v>
      </c>
      <c r="G1263" s="464" t="s">
        <v>797</v>
      </c>
      <c r="H1263" s="466"/>
      <c r="I1263" s="609">
        <v>14</v>
      </c>
    </row>
    <row r="1264" spans="1:9" ht="81.75" customHeight="1" x14ac:dyDescent="0.2">
      <c r="A1264" s="455">
        <v>1256</v>
      </c>
      <c r="B1264" s="455" t="s">
        <v>12428</v>
      </c>
      <c r="C1264" s="460" t="s">
        <v>12429</v>
      </c>
      <c r="D1264" s="464">
        <v>2018</v>
      </c>
      <c r="E1264" s="460" t="s">
        <v>12425</v>
      </c>
      <c r="F1264" s="464" t="s">
        <v>541</v>
      </c>
      <c r="G1264" s="464" t="s">
        <v>797</v>
      </c>
      <c r="H1264" s="466"/>
      <c r="I1264" s="609">
        <v>6</v>
      </c>
    </row>
    <row r="1265" spans="1:9" ht="78" customHeight="1" x14ac:dyDescent="0.2">
      <c r="A1265" s="455">
        <v>1257</v>
      </c>
      <c r="B1265" s="455" t="s">
        <v>12430</v>
      </c>
      <c r="C1265" s="460" t="s">
        <v>12431</v>
      </c>
      <c r="D1265" s="464">
        <v>2018</v>
      </c>
      <c r="E1265" s="460" t="s">
        <v>12425</v>
      </c>
      <c r="F1265" s="464" t="s">
        <v>541</v>
      </c>
      <c r="G1265" s="464" t="s">
        <v>797</v>
      </c>
      <c r="H1265" s="466"/>
      <c r="I1265" s="609">
        <v>2</v>
      </c>
    </row>
    <row r="1266" spans="1:9" ht="74.25" customHeight="1" x14ac:dyDescent="0.2">
      <c r="A1266" s="455">
        <v>1258</v>
      </c>
      <c r="B1266" s="455" t="s">
        <v>12432</v>
      </c>
      <c r="C1266" s="460" t="s">
        <v>12433</v>
      </c>
      <c r="D1266" s="464">
        <v>2018</v>
      </c>
      <c r="E1266" s="460" t="s">
        <v>12434</v>
      </c>
      <c r="F1266" s="464" t="s">
        <v>541</v>
      </c>
      <c r="G1266" s="464" t="s">
        <v>797</v>
      </c>
      <c r="H1266" s="466"/>
      <c r="I1266" s="609">
        <v>6</v>
      </c>
    </row>
    <row r="1267" spans="1:9" ht="70.5" customHeight="1" x14ac:dyDescent="0.2">
      <c r="A1267" s="455">
        <v>1259</v>
      </c>
      <c r="B1267" s="455" t="s">
        <v>12435</v>
      </c>
      <c r="C1267" s="460" t="s">
        <v>12424</v>
      </c>
      <c r="D1267" s="464">
        <v>2018</v>
      </c>
      <c r="E1267" s="460" t="s">
        <v>12434</v>
      </c>
      <c r="F1267" s="464" t="s">
        <v>541</v>
      </c>
      <c r="G1267" s="464" t="s">
        <v>797</v>
      </c>
      <c r="H1267" s="466"/>
      <c r="I1267" s="609">
        <v>5</v>
      </c>
    </row>
    <row r="1268" spans="1:9" ht="74.25" customHeight="1" x14ac:dyDescent="0.2">
      <c r="A1268" s="455">
        <v>1260</v>
      </c>
      <c r="B1268" s="455" t="s">
        <v>12436</v>
      </c>
      <c r="C1268" s="460" t="s">
        <v>12437</v>
      </c>
      <c r="D1268" s="464">
        <v>2018</v>
      </c>
      <c r="E1268" s="460" t="s">
        <v>12438</v>
      </c>
      <c r="F1268" s="464" t="s">
        <v>2352</v>
      </c>
      <c r="G1268" s="464" t="s">
        <v>1610</v>
      </c>
      <c r="H1268" s="524"/>
      <c r="I1268" s="529">
        <v>2</v>
      </c>
    </row>
    <row r="1269" spans="1:9" ht="93.75" customHeight="1" x14ac:dyDescent="0.2">
      <c r="A1269" s="455">
        <v>1261</v>
      </c>
      <c r="B1269" s="455" t="s">
        <v>12390</v>
      </c>
      <c r="C1269" s="460" t="s">
        <v>12439</v>
      </c>
      <c r="D1269" s="464">
        <v>2018</v>
      </c>
      <c r="E1269" s="460" t="s">
        <v>6621</v>
      </c>
      <c r="F1269" s="464" t="s">
        <v>4161</v>
      </c>
      <c r="G1269" s="464" t="s">
        <v>1610</v>
      </c>
      <c r="H1269" s="524"/>
      <c r="I1269" s="529">
        <v>1</v>
      </c>
    </row>
    <row r="1270" spans="1:9" ht="66" customHeight="1" x14ac:dyDescent="0.2">
      <c r="A1270" s="455">
        <v>1262</v>
      </c>
      <c r="B1270" s="455" t="s">
        <v>12440</v>
      </c>
      <c r="C1270" s="460" t="s">
        <v>12441</v>
      </c>
      <c r="D1270" s="464">
        <v>2018</v>
      </c>
      <c r="E1270" s="460" t="s">
        <v>12442</v>
      </c>
      <c r="F1270" s="464" t="s">
        <v>659</v>
      </c>
      <c r="G1270" s="464" t="s">
        <v>1610</v>
      </c>
      <c r="H1270" s="455"/>
      <c r="I1270" s="529">
        <v>1</v>
      </c>
    </row>
    <row r="1271" spans="1:9" ht="221.25" customHeight="1" x14ac:dyDescent="0.2">
      <c r="A1271" s="455">
        <v>1263</v>
      </c>
      <c r="B1271" s="455" t="s">
        <v>12443</v>
      </c>
      <c r="C1271" s="460" t="s">
        <v>2430</v>
      </c>
      <c r="D1271" s="464">
        <v>2018</v>
      </c>
      <c r="E1271" s="460" t="s">
        <v>12444</v>
      </c>
      <c r="F1271" s="464" t="s">
        <v>541</v>
      </c>
      <c r="G1271" s="464" t="s">
        <v>797</v>
      </c>
      <c r="H1271" s="466"/>
      <c r="I1271" s="529">
        <v>1</v>
      </c>
    </row>
    <row r="1272" spans="1:9" ht="73.5" customHeight="1" x14ac:dyDescent="0.2">
      <c r="A1272" s="455">
        <v>1264</v>
      </c>
      <c r="B1272" s="455" t="s">
        <v>12445</v>
      </c>
      <c r="C1272" s="460" t="s">
        <v>12446</v>
      </c>
      <c r="D1272" s="50" t="s">
        <v>12447</v>
      </c>
      <c r="E1272" s="460" t="s">
        <v>12448</v>
      </c>
      <c r="F1272" s="464" t="s">
        <v>1433</v>
      </c>
      <c r="G1272" s="464" t="s">
        <v>1610</v>
      </c>
      <c r="H1272" s="455"/>
      <c r="I1272" s="529">
        <v>1</v>
      </c>
    </row>
    <row r="1273" spans="1:9" ht="119.25" customHeight="1" x14ac:dyDescent="0.2">
      <c r="A1273" s="455">
        <v>1265</v>
      </c>
      <c r="B1273" s="455" t="s">
        <v>12449</v>
      </c>
      <c r="C1273" s="460" t="s">
        <v>12450</v>
      </c>
      <c r="D1273" s="50" t="s">
        <v>7617</v>
      </c>
      <c r="E1273" s="460"/>
      <c r="F1273" s="464" t="s">
        <v>2346</v>
      </c>
      <c r="G1273" s="464" t="s">
        <v>1610</v>
      </c>
      <c r="H1273" s="524"/>
      <c r="I1273" s="529">
        <v>1</v>
      </c>
    </row>
    <row r="1274" spans="1:9" ht="131.25" customHeight="1" x14ac:dyDescent="0.2">
      <c r="A1274" s="455">
        <v>1266</v>
      </c>
      <c r="B1274" s="455" t="s">
        <v>12451</v>
      </c>
      <c r="C1274" s="460" t="s">
        <v>12452</v>
      </c>
      <c r="D1274" s="50" t="s">
        <v>7617</v>
      </c>
      <c r="E1274" s="460"/>
      <c r="F1274" s="464" t="s">
        <v>2346</v>
      </c>
      <c r="G1274" s="464" t="s">
        <v>1610</v>
      </c>
      <c r="H1274" s="524"/>
      <c r="I1274" s="529">
        <v>1</v>
      </c>
    </row>
    <row r="1275" spans="1:9" ht="114.75" customHeight="1" x14ac:dyDescent="0.2">
      <c r="A1275" s="455">
        <v>1267</v>
      </c>
      <c r="B1275" s="455" t="s">
        <v>12453</v>
      </c>
      <c r="C1275" s="460" t="s">
        <v>12454</v>
      </c>
      <c r="D1275" s="50" t="s">
        <v>7617</v>
      </c>
      <c r="E1275" s="460"/>
      <c r="F1275" s="464" t="s">
        <v>2346</v>
      </c>
      <c r="G1275" s="464" t="s">
        <v>1610</v>
      </c>
      <c r="H1275" s="524"/>
      <c r="I1275" s="529">
        <v>1</v>
      </c>
    </row>
    <row r="1276" spans="1:9" ht="119.25" customHeight="1" x14ac:dyDescent="0.2">
      <c r="A1276" s="455">
        <v>1268</v>
      </c>
      <c r="B1276" s="455" t="s">
        <v>12455</v>
      </c>
      <c r="C1276" s="460" t="s">
        <v>12456</v>
      </c>
      <c r="D1276" s="50" t="s">
        <v>7617</v>
      </c>
      <c r="E1276" s="460"/>
      <c r="F1276" s="464" t="s">
        <v>2346</v>
      </c>
      <c r="G1276" s="464" t="s">
        <v>1610</v>
      </c>
      <c r="H1276" s="524"/>
      <c r="I1276" s="529">
        <v>2</v>
      </c>
    </row>
    <row r="1277" spans="1:9" ht="123" customHeight="1" x14ac:dyDescent="0.2">
      <c r="A1277" s="455">
        <v>1269</v>
      </c>
      <c r="B1277" s="455" t="s">
        <v>12457</v>
      </c>
      <c r="C1277" s="460" t="s">
        <v>12458</v>
      </c>
      <c r="D1277" s="50" t="s">
        <v>7617</v>
      </c>
      <c r="E1277" s="460"/>
      <c r="F1277" s="464" t="s">
        <v>2346</v>
      </c>
      <c r="G1277" s="464" t="s">
        <v>1610</v>
      </c>
      <c r="H1277" s="524"/>
      <c r="I1277" s="529">
        <v>1</v>
      </c>
    </row>
    <row r="1278" spans="1:9" ht="170.25" customHeight="1" x14ac:dyDescent="0.2">
      <c r="A1278" s="455">
        <v>1270</v>
      </c>
      <c r="B1278" s="455" t="s">
        <v>12459</v>
      </c>
      <c r="C1278" s="460" t="s">
        <v>12460</v>
      </c>
      <c r="D1278" s="50" t="s">
        <v>7617</v>
      </c>
      <c r="E1278" s="460"/>
      <c r="F1278" s="464" t="s">
        <v>2346</v>
      </c>
      <c r="G1278" s="464" t="s">
        <v>1610</v>
      </c>
      <c r="H1278" s="524"/>
      <c r="I1278" s="529">
        <v>1</v>
      </c>
    </row>
    <row r="1279" spans="1:9" ht="120.75" customHeight="1" x14ac:dyDescent="0.2">
      <c r="A1279" s="455">
        <v>1271</v>
      </c>
      <c r="B1279" s="455" t="s">
        <v>12461</v>
      </c>
      <c r="C1279" s="460" t="s">
        <v>12462</v>
      </c>
      <c r="D1279" s="50" t="s">
        <v>7617</v>
      </c>
      <c r="E1279" s="460"/>
      <c r="F1279" s="464" t="s">
        <v>2346</v>
      </c>
      <c r="G1279" s="464" t="s">
        <v>1610</v>
      </c>
      <c r="H1279" s="524"/>
      <c r="I1279" s="529">
        <v>1</v>
      </c>
    </row>
    <row r="1280" spans="1:9" ht="117.75" customHeight="1" x14ac:dyDescent="0.2">
      <c r="A1280" s="455">
        <v>1272</v>
      </c>
      <c r="B1280" s="455" t="s">
        <v>12463</v>
      </c>
      <c r="C1280" s="460" t="s">
        <v>12464</v>
      </c>
      <c r="D1280" s="50" t="s">
        <v>7617</v>
      </c>
      <c r="E1280" s="460"/>
      <c r="F1280" s="464" t="s">
        <v>2346</v>
      </c>
      <c r="G1280" s="464" t="s">
        <v>1610</v>
      </c>
      <c r="H1280" s="524"/>
      <c r="I1280" s="529">
        <v>1</v>
      </c>
    </row>
    <row r="1281" spans="1:9" ht="120" customHeight="1" x14ac:dyDescent="0.2">
      <c r="A1281" s="455">
        <v>1273</v>
      </c>
      <c r="B1281" s="455" t="s">
        <v>12465</v>
      </c>
      <c r="C1281" s="460" t="s">
        <v>12466</v>
      </c>
      <c r="D1281" s="50" t="s">
        <v>7617</v>
      </c>
      <c r="E1281" s="460"/>
      <c r="F1281" s="464" t="s">
        <v>2346</v>
      </c>
      <c r="G1281" s="464" t="s">
        <v>1610</v>
      </c>
      <c r="H1281" s="524"/>
      <c r="I1281" s="566">
        <v>10</v>
      </c>
    </row>
    <row r="1282" spans="1:9" ht="123.75" customHeight="1" x14ac:dyDescent="0.2">
      <c r="A1282" s="455">
        <v>1274</v>
      </c>
      <c r="B1282" s="455" t="s">
        <v>12467</v>
      </c>
      <c r="C1282" s="460" t="s">
        <v>12468</v>
      </c>
      <c r="D1282" s="50" t="s">
        <v>7617</v>
      </c>
      <c r="E1282" s="460"/>
      <c r="F1282" s="464" t="s">
        <v>2346</v>
      </c>
      <c r="G1282" s="464" t="s">
        <v>1610</v>
      </c>
      <c r="H1282" s="524"/>
      <c r="I1282" s="566">
        <v>1</v>
      </c>
    </row>
    <row r="1283" spans="1:9" ht="126" customHeight="1" x14ac:dyDescent="0.2">
      <c r="A1283" s="455">
        <v>1275</v>
      </c>
      <c r="B1283" s="455" t="s">
        <v>12469</v>
      </c>
      <c r="C1283" s="460" t="s">
        <v>12470</v>
      </c>
      <c r="D1283" s="50" t="s">
        <v>7617</v>
      </c>
      <c r="E1283" s="460"/>
      <c r="F1283" s="464" t="s">
        <v>2346</v>
      </c>
      <c r="G1283" s="464" t="s">
        <v>1610</v>
      </c>
      <c r="H1283" s="524"/>
      <c r="I1283" s="566">
        <v>1</v>
      </c>
    </row>
    <row r="1284" spans="1:9" ht="117" customHeight="1" x14ac:dyDescent="0.2">
      <c r="A1284" s="455">
        <v>1276</v>
      </c>
      <c r="B1284" s="455" t="s">
        <v>12471</v>
      </c>
      <c r="C1284" s="460" t="s">
        <v>12472</v>
      </c>
      <c r="D1284" s="50" t="s">
        <v>7617</v>
      </c>
      <c r="E1284" s="460"/>
      <c r="F1284" s="464" t="s">
        <v>2346</v>
      </c>
      <c r="G1284" s="464" t="s">
        <v>1610</v>
      </c>
      <c r="H1284" s="524"/>
      <c r="I1284" s="566">
        <v>1</v>
      </c>
    </row>
    <row r="1285" spans="1:9" ht="160.5" customHeight="1" x14ac:dyDescent="0.2">
      <c r="A1285" s="455">
        <v>1277</v>
      </c>
      <c r="B1285" s="455" t="s">
        <v>12473</v>
      </c>
      <c r="C1285" s="460" t="s">
        <v>12474</v>
      </c>
      <c r="D1285" s="50" t="s">
        <v>7617</v>
      </c>
      <c r="E1285" s="460" t="s">
        <v>12475</v>
      </c>
      <c r="F1285" s="464" t="s">
        <v>4161</v>
      </c>
      <c r="G1285" s="464" t="s">
        <v>1610</v>
      </c>
      <c r="H1285" s="524"/>
      <c r="I1285" s="529">
        <v>1</v>
      </c>
    </row>
    <row r="1286" spans="1:9" ht="82.5" customHeight="1" x14ac:dyDescent="0.2">
      <c r="A1286" s="455">
        <v>1278</v>
      </c>
      <c r="B1286" s="455" t="s">
        <v>12476</v>
      </c>
      <c r="C1286" s="460" t="s">
        <v>12477</v>
      </c>
      <c r="D1286" s="50" t="s">
        <v>7617</v>
      </c>
      <c r="E1286" s="460" t="s">
        <v>12478</v>
      </c>
      <c r="F1286" s="464" t="s">
        <v>7878</v>
      </c>
      <c r="G1286" s="464" t="s">
        <v>1610</v>
      </c>
      <c r="H1286" s="455"/>
      <c r="I1286" s="529">
        <v>1</v>
      </c>
    </row>
    <row r="1287" spans="1:9" ht="123.75" customHeight="1" x14ac:dyDescent="0.2">
      <c r="A1287" s="455">
        <v>1279</v>
      </c>
      <c r="B1287" s="455" t="s">
        <v>12479</v>
      </c>
      <c r="C1287" s="460" t="s">
        <v>12480</v>
      </c>
      <c r="D1287" s="50" t="s">
        <v>7617</v>
      </c>
      <c r="E1287" s="460"/>
      <c r="F1287" s="464" t="s">
        <v>2340</v>
      </c>
      <c r="G1287" s="464" t="s">
        <v>1610</v>
      </c>
      <c r="H1287" s="455"/>
      <c r="I1287" s="529">
        <v>1</v>
      </c>
    </row>
    <row r="1288" spans="1:9" ht="116.25" customHeight="1" x14ac:dyDescent="0.2">
      <c r="A1288" s="455">
        <v>1280</v>
      </c>
      <c r="B1288" s="455" t="s">
        <v>12481</v>
      </c>
      <c r="C1288" s="460" t="s">
        <v>3815</v>
      </c>
      <c r="D1288" s="50" t="s">
        <v>7617</v>
      </c>
      <c r="E1288" s="460"/>
      <c r="F1288" s="464" t="s">
        <v>2340</v>
      </c>
      <c r="G1288" s="464" t="s">
        <v>1610</v>
      </c>
      <c r="H1288" s="455"/>
      <c r="I1288" s="529">
        <v>2</v>
      </c>
    </row>
    <row r="1289" spans="1:9" ht="117" customHeight="1" x14ac:dyDescent="0.2">
      <c r="A1289" s="455">
        <v>1281</v>
      </c>
      <c r="B1289" s="455" t="s">
        <v>12482</v>
      </c>
      <c r="C1289" s="460" t="s">
        <v>12483</v>
      </c>
      <c r="D1289" s="50" t="s">
        <v>7617</v>
      </c>
      <c r="E1289" s="460"/>
      <c r="F1289" s="464" t="s">
        <v>2340</v>
      </c>
      <c r="G1289" s="464" t="s">
        <v>1610</v>
      </c>
      <c r="H1289" s="455"/>
      <c r="I1289" s="529">
        <v>1</v>
      </c>
    </row>
    <row r="1290" spans="1:9" ht="170.25" customHeight="1" x14ac:dyDescent="0.2">
      <c r="A1290" s="455">
        <v>1282</v>
      </c>
      <c r="B1290" s="455" t="s">
        <v>12484</v>
      </c>
      <c r="C1290" s="460" t="s">
        <v>12485</v>
      </c>
      <c r="D1290" s="50" t="s">
        <v>7617</v>
      </c>
      <c r="E1290" s="460"/>
      <c r="F1290" s="464" t="s">
        <v>2340</v>
      </c>
      <c r="G1290" s="464" t="s">
        <v>1610</v>
      </c>
      <c r="H1290" s="455"/>
      <c r="I1290" s="529">
        <v>1</v>
      </c>
    </row>
    <row r="1291" spans="1:9" ht="123" customHeight="1" x14ac:dyDescent="0.2">
      <c r="A1291" s="455">
        <v>1283</v>
      </c>
      <c r="B1291" s="455" t="s">
        <v>12486</v>
      </c>
      <c r="C1291" s="460" t="s">
        <v>10464</v>
      </c>
      <c r="D1291" s="50" t="s">
        <v>7617</v>
      </c>
      <c r="E1291" s="460"/>
      <c r="F1291" s="464" t="s">
        <v>2340</v>
      </c>
      <c r="G1291" s="464" t="s">
        <v>1610</v>
      </c>
      <c r="H1291" s="455"/>
      <c r="I1291" s="529">
        <v>1</v>
      </c>
    </row>
    <row r="1292" spans="1:9" ht="115.5" customHeight="1" x14ac:dyDescent="0.2">
      <c r="A1292" s="455">
        <v>1284</v>
      </c>
      <c r="B1292" s="455" t="s">
        <v>12487</v>
      </c>
      <c r="C1292" s="460" t="s">
        <v>12071</v>
      </c>
      <c r="D1292" s="50" t="s">
        <v>7617</v>
      </c>
      <c r="E1292" s="460"/>
      <c r="F1292" s="464" t="s">
        <v>2340</v>
      </c>
      <c r="G1292" s="464" t="s">
        <v>1610</v>
      </c>
      <c r="H1292" s="455"/>
      <c r="I1292" s="529">
        <v>1</v>
      </c>
    </row>
    <row r="1293" spans="1:9" ht="170.25" customHeight="1" x14ac:dyDescent="0.2">
      <c r="A1293" s="455">
        <v>1285</v>
      </c>
      <c r="B1293" s="455" t="s">
        <v>12488</v>
      </c>
      <c r="C1293" s="460" t="s">
        <v>12108</v>
      </c>
      <c r="D1293" s="50" t="s">
        <v>7617</v>
      </c>
      <c r="E1293" s="460"/>
      <c r="F1293" s="464" t="s">
        <v>2340</v>
      </c>
      <c r="G1293" s="464" t="s">
        <v>1610</v>
      </c>
      <c r="H1293" s="455"/>
      <c r="I1293" s="529">
        <v>1</v>
      </c>
    </row>
    <row r="1294" spans="1:9" ht="170.25" customHeight="1" x14ac:dyDescent="0.2">
      <c r="A1294" s="455">
        <v>1286</v>
      </c>
      <c r="B1294" s="455" t="s">
        <v>12489</v>
      </c>
      <c r="C1294" s="460" t="s">
        <v>12490</v>
      </c>
      <c r="D1294" s="50" t="s">
        <v>7617</v>
      </c>
      <c r="E1294" s="460"/>
      <c r="F1294" s="464" t="s">
        <v>2340</v>
      </c>
      <c r="G1294" s="464" t="s">
        <v>1610</v>
      </c>
      <c r="H1294" s="455"/>
      <c r="I1294" s="529">
        <v>1</v>
      </c>
    </row>
    <row r="1295" spans="1:9" ht="117" customHeight="1" x14ac:dyDescent="0.2">
      <c r="A1295" s="455">
        <v>1287</v>
      </c>
      <c r="B1295" s="455" t="s">
        <v>12491</v>
      </c>
      <c r="C1295" s="460" t="s">
        <v>12077</v>
      </c>
      <c r="D1295" s="50" t="s">
        <v>7617</v>
      </c>
      <c r="E1295" s="460"/>
      <c r="F1295" s="464" t="s">
        <v>2340</v>
      </c>
      <c r="G1295" s="464" t="s">
        <v>1610</v>
      </c>
      <c r="H1295" s="455"/>
      <c r="I1295" s="529">
        <v>1</v>
      </c>
    </row>
    <row r="1296" spans="1:9" ht="139.5" customHeight="1" x14ac:dyDescent="0.2">
      <c r="A1296" s="455">
        <v>1288</v>
      </c>
      <c r="B1296" s="455" t="s">
        <v>12492</v>
      </c>
      <c r="C1296" s="460" t="s">
        <v>12493</v>
      </c>
      <c r="D1296" s="50" t="s">
        <v>7617</v>
      </c>
      <c r="E1296" s="460"/>
      <c r="F1296" s="464" t="s">
        <v>2340</v>
      </c>
      <c r="G1296" s="464" t="s">
        <v>1610</v>
      </c>
      <c r="H1296" s="455"/>
      <c r="I1296" s="529">
        <v>1</v>
      </c>
    </row>
    <row r="1297" spans="1:9" ht="117.75" customHeight="1" x14ac:dyDescent="0.2">
      <c r="A1297" s="455">
        <v>1289</v>
      </c>
      <c r="B1297" s="455" t="s">
        <v>12494</v>
      </c>
      <c r="C1297" s="460" t="s">
        <v>12495</v>
      </c>
      <c r="D1297" s="50" t="s">
        <v>7617</v>
      </c>
      <c r="E1297" s="460"/>
      <c r="F1297" s="464" t="s">
        <v>2340</v>
      </c>
      <c r="G1297" s="464" t="s">
        <v>1610</v>
      </c>
      <c r="H1297" s="455"/>
      <c r="I1297" s="529">
        <v>1</v>
      </c>
    </row>
    <row r="1298" spans="1:9" ht="120" customHeight="1" x14ac:dyDescent="0.2">
      <c r="A1298" s="455">
        <v>1290</v>
      </c>
      <c r="B1298" s="455" t="s">
        <v>12496</v>
      </c>
      <c r="C1298" s="460" t="s">
        <v>9609</v>
      </c>
      <c r="D1298" s="50" t="s">
        <v>7617</v>
      </c>
      <c r="E1298" s="460"/>
      <c r="F1298" s="464" t="s">
        <v>2340</v>
      </c>
      <c r="G1298" s="464" t="s">
        <v>1610</v>
      </c>
      <c r="H1298" s="455"/>
      <c r="I1298" s="529">
        <v>1</v>
      </c>
    </row>
    <row r="1299" spans="1:9" ht="139.5" customHeight="1" x14ac:dyDescent="0.2">
      <c r="A1299" s="455">
        <v>1291</v>
      </c>
      <c r="B1299" s="455" t="s">
        <v>12497</v>
      </c>
      <c r="C1299" s="460" t="s">
        <v>9974</v>
      </c>
      <c r="D1299" s="50" t="s">
        <v>7617</v>
      </c>
      <c r="E1299" s="460" t="s">
        <v>12498</v>
      </c>
      <c r="F1299" s="464"/>
      <c r="G1299" s="464" t="s">
        <v>1057</v>
      </c>
      <c r="H1299" s="455" t="s">
        <v>1456</v>
      </c>
      <c r="I1299" s="529">
        <v>34</v>
      </c>
    </row>
    <row r="1300" spans="1:9" ht="104.25" customHeight="1" x14ac:dyDescent="0.2">
      <c r="A1300" s="455">
        <v>1292</v>
      </c>
      <c r="B1300" s="455" t="s">
        <v>12499</v>
      </c>
      <c r="C1300" s="460" t="s">
        <v>12500</v>
      </c>
      <c r="D1300" s="50" t="s">
        <v>7617</v>
      </c>
      <c r="E1300" s="460" t="s">
        <v>12501</v>
      </c>
      <c r="F1300" s="464" t="s">
        <v>2575</v>
      </c>
      <c r="G1300" s="464" t="s">
        <v>1610</v>
      </c>
      <c r="H1300" s="455"/>
      <c r="I1300" s="529">
        <v>1</v>
      </c>
    </row>
    <row r="1301" spans="1:9" ht="59.25" customHeight="1" x14ac:dyDescent="0.2">
      <c r="A1301" s="455">
        <v>1293</v>
      </c>
      <c r="B1301" s="455" t="s">
        <v>12502</v>
      </c>
      <c r="C1301" s="460" t="s">
        <v>12503</v>
      </c>
      <c r="D1301" s="50" t="s">
        <v>7617</v>
      </c>
      <c r="E1301" s="460" t="s">
        <v>12504</v>
      </c>
      <c r="F1301" s="464" t="s">
        <v>659</v>
      </c>
      <c r="G1301" s="464" t="s">
        <v>1610</v>
      </c>
      <c r="H1301" s="455"/>
      <c r="I1301" s="529">
        <v>1</v>
      </c>
    </row>
    <row r="1302" spans="1:9" ht="100.5" customHeight="1" x14ac:dyDescent="0.2">
      <c r="A1302" s="455">
        <v>1294</v>
      </c>
      <c r="B1302" s="455" t="s">
        <v>12505</v>
      </c>
      <c r="C1302" s="460" t="s">
        <v>12506</v>
      </c>
      <c r="D1302" s="50" t="s">
        <v>7617</v>
      </c>
      <c r="E1302" s="460" t="s">
        <v>12507</v>
      </c>
      <c r="F1302" s="464"/>
      <c r="G1302" s="464" t="s">
        <v>1057</v>
      </c>
      <c r="H1302" s="455" t="s">
        <v>1456</v>
      </c>
      <c r="I1302" s="529">
        <v>1</v>
      </c>
    </row>
    <row r="1303" spans="1:9" ht="72.75" customHeight="1" x14ac:dyDescent="0.2">
      <c r="A1303" s="455">
        <v>1295</v>
      </c>
      <c r="B1303" s="455" t="s">
        <v>12508</v>
      </c>
      <c r="C1303" s="460" t="s">
        <v>12509</v>
      </c>
      <c r="D1303" s="50" t="s">
        <v>7617</v>
      </c>
      <c r="E1303" s="460" t="s">
        <v>12510</v>
      </c>
      <c r="F1303" s="464" t="s">
        <v>740</v>
      </c>
      <c r="G1303" s="464" t="s">
        <v>1610</v>
      </c>
      <c r="H1303" s="455"/>
      <c r="I1303" s="529">
        <v>1</v>
      </c>
    </row>
    <row r="1304" spans="1:9" ht="73.5" customHeight="1" x14ac:dyDescent="0.2">
      <c r="A1304" s="455">
        <v>1296</v>
      </c>
      <c r="B1304" s="455" t="s">
        <v>12511</v>
      </c>
      <c r="C1304" s="460" t="s">
        <v>12512</v>
      </c>
      <c r="D1304" s="50" t="s">
        <v>7617</v>
      </c>
      <c r="E1304" s="460" t="s">
        <v>12513</v>
      </c>
      <c r="F1304" s="464" t="s">
        <v>740</v>
      </c>
      <c r="G1304" s="464" t="s">
        <v>1610</v>
      </c>
      <c r="H1304" s="455"/>
      <c r="I1304" s="529">
        <v>1</v>
      </c>
    </row>
    <row r="1305" spans="1:9" ht="92.25" customHeight="1" x14ac:dyDescent="0.2">
      <c r="A1305" s="455">
        <v>1297</v>
      </c>
      <c r="B1305" s="455" t="s">
        <v>12514</v>
      </c>
      <c r="C1305" s="460" t="s">
        <v>12515</v>
      </c>
      <c r="D1305" s="50" t="s">
        <v>7617</v>
      </c>
      <c r="E1305" s="460" t="s">
        <v>12516</v>
      </c>
      <c r="F1305" s="464" t="s">
        <v>1450</v>
      </c>
      <c r="G1305" s="464" t="s">
        <v>1610</v>
      </c>
      <c r="H1305" s="455"/>
      <c r="I1305" s="529">
        <v>1</v>
      </c>
    </row>
    <row r="1306" spans="1:9" ht="90.75" customHeight="1" x14ac:dyDescent="0.2">
      <c r="A1306" s="455">
        <v>1298</v>
      </c>
      <c r="B1306" s="455" t="s">
        <v>12517</v>
      </c>
      <c r="C1306" s="460" t="s">
        <v>12518</v>
      </c>
      <c r="D1306" s="50" t="s">
        <v>7617</v>
      </c>
      <c r="E1306" s="460" t="s">
        <v>12519</v>
      </c>
      <c r="F1306" s="464" t="s">
        <v>1450</v>
      </c>
      <c r="G1306" s="464" t="s">
        <v>1610</v>
      </c>
      <c r="H1306" s="455"/>
      <c r="I1306" s="529">
        <v>1</v>
      </c>
    </row>
    <row r="1307" spans="1:9" ht="86.25" customHeight="1" x14ac:dyDescent="0.2">
      <c r="A1307" s="455">
        <v>1299</v>
      </c>
      <c r="B1307" s="455" t="s">
        <v>12520</v>
      </c>
      <c r="C1307" s="460" t="s">
        <v>12521</v>
      </c>
      <c r="D1307" s="50" t="s">
        <v>7617</v>
      </c>
      <c r="E1307" s="460" t="s">
        <v>12522</v>
      </c>
      <c r="F1307" s="464" t="s">
        <v>2352</v>
      </c>
      <c r="G1307" s="464" t="s">
        <v>1610</v>
      </c>
      <c r="H1307" s="524"/>
      <c r="I1307" s="529">
        <v>3</v>
      </c>
    </row>
    <row r="1308" spans="1:9" ht="102" customHeight="1" x14ac:dyDescent="0.2">
      <c r="A1308" s="455">
        <v>1300</v>
      </c>
      <c r="B1308" s="455" t="s">
        <v>12523</v>
      </c>
      <c r="C1308" s="460" t="s">
        <v>9891</v>
      </c>
      <c r="D1308" s="50" t="s">
        <v>7617</v>
      </c>
      <c r="E1308" s="460" t="s">
        <v>12524</v>
      </c>
      <c r="F1308" s="464" t="s">
        <v>740</v>
      </c>
      <c r="G1308" s="464" t="s">
        <v>1610</v>
      </c>
      <c r="H1308" s="455"/>
      <c r="I1308" s="529"/>
    </row>
    <row r="1309" spans="1:9" ht="77.25" customHeight="1" x14ac:dyDescent="0.2">
      <c r="A1309" s="455">
        <v>1301</v>
      </c>
      <c r="B1309" s="455" t="s">
        <v>12525</v>
      </c>
      <c r="C1309" s="460" t="s">
        <v>12526</v>
      </c>
      <c r="D1309" s="50"/>
      <c r="E1309" s="460"/>
      <c r="F1309" s="464" t="s">
        <v>2575</v>
      </c>
      <c r="G1309" s="464" t="s">
        <v>1610</v>
      </c>
      <c r="H1309" s="455"/>
      <c r="I1309" s="529">
        <v>1</v>
      </c>
    </row>
    <row r="1310" spans="1:9" ht="66.75" customHeight="1" x14ac:dyDescent="0.2">
      <c r="A1310" s="455">
        <v>1302</v>
      </c>
      <c r="B1310" s="455" t="s">
        <v>12527</v>
      </c>
      <c r="C1310" s="460" t="s">
        <v>12528</v>
      </c>
      <c r="D1310" s="50"/>
      <c r="E1310" s="460"/>
      <c r="F1310" s="464" t="s">
        <v>2575</v>
      </c>
      <c r="G1310" s="464" t="s">
        <v>1610</v>
      </c>
      <c r="H1310" s="455"/>
      <c r="I1310" s="529">
        <v>5</v>
      </c>
    </row>
    <row r="1311" spans="1:9" ht="72" customHeight="1" x14ac:dyDescent="0.2">
      <c r="A1311" s="455">
        <v>1303</v>
      </c>
      <c r="B1311" s="455" t="s">
        <v>12529</v>
      </c>
      <c r="C1311" s="460" t="s">
        <v>12530</v>
      </c>
      <c r="D1311" s="50"/>
      <c r="E1311" s="460"/>
      <c r="F1311" s="464" t="s">
        <v>2575</v>
      </c>
      <c r="G1311" s="464" t="s">
        <v>1610</v>
      </c>
      <c r="H1311" s="455"/>
      <c r="I1311" s="529">
        <v>1</v>
      </c>
    </row>
    <row r="1312" spans="1:9" ht="82.5" customHeight="1" x14ac:dyDescent="0.2">
      <c r="A1312" s="455">
        <v>1304</v>
      </c>
      <c r="B1312" s="455" t="s">
        <v>12531</v>
      </c>
      <c r="C1312" s="460" t="s">
        <v>12132</v>
      </c>
      <c r="D1312" s="50"/>
      <c r="E1312" s="460"/>
      <c r="F1312" s="464" t="s">
        <v>2575</v>
      </c>
      <c r="G1312" s="464" t="s">
        <v>1610</v>
      </c>
      <c r="H1312" s="455"/>
      <c r="I1312" s="529">
        <v>6</v>
      </c>
    </row>
    <row r="1313" spans="1:9" ht="72" customHeight="1" x14ac:dyDescent="0.2">
      <c r="A1313" s="455">
        <v>1305</v>
      </c>
      <c r="B1313" s="455" t="s">
        <v>12532</v>
      </c>
      <c r="C1313" s="460" t="s">
        <v>12533</v>
      </c>
      <c r="D1313" s="50"/>
      <c r="E1313" s="460"/>
      <c r="F1313" s="464" t="s">
        <v>2575</v>
      </c>
      <c r="G1313" s="464" t="s">
        <v>1610</v>
      </c>
      <c r="H1313" s="455"/>
      <c r="I1313" s="529">
        <v>1</v>
      </c>
    </row>
    <row r="1314" spans="1:9" ht="81" customHeight="1" x14ac:dyDescent="0.2">
      <c r="A1314" s="455">
        <v>1306</v>
      </c>
      <c r="B1314" s="455" t="s">
        <v>12534</v>
      </c>
      <c r="C1314" s="460" t="s">
        <v>12535</v>
      </c>
      <c r="D1314" s="50"/>
      <c r="E1314" s="460"/>
      <c r="F1314" s="464" t="s">
        <v>2575</v>
      </c>
      <c r="G1314" s="464" t="s">
        <v>1610</v>
      </c>
      <c r="H1314" s="455"/>
      <c r="I1314" s="529">
        <v>3</v>
      </c>
    </row>
    <row r="1315" spans="1:9" ht="73.5" customHeight="1" x14ac:dyDescent="0.2">
      <c r="A1315" s="455">
        <v>1307</v>
      </c>
      <c r="B1315" s="455" t="s">
        <v>12536</v>
      </c>
      <c r="C1315" s="460" t="s">
        <v>12537</v>
      </c>
      <c r="D1315" s="50"/>
      <c r="E1315" s="460"/>
      <c r="F1315" s="464" t="s">
        <v>2575</v>
      </c>
      <c r="G1315" s="464" t="s">
        <v>1610</v>
      </c>
      <c r="H1315" s="455"/>
      <c r="I1315" s="529">
        <v>1</v>
      </c>
    </row>
    <row r="1316" spans="1:9" ht="78" customHeight="1" x14ac:dyDescent="0.2">
      <c r="A1316" s="455">
        <v>1308</v>
      </c>
      <c r="B1316" s="455" t="s">
        <v>12538</v>
      </c>
      <c r="C1316" s="460" t="s">
        <v>12539</v>
      </c>
      <c r="D1316" s="50"/>
      <c r="E1316" s="460"/>
      <c r="F1316" s="464" t="s">
        <v>2575</v>
      </c>
      <c r="G1316" s="464" t="s">
        <v>1610</v>
      </c>
      <c r="H1316" s="455"/>
      <c r="I1316" s="529">
        <v>1</v>
      </c>
    </row>
    <row r="1317" spans="1:9" ht="92.25" customHeight="1" x14ac:dyDescent="0.2">
      <c r="A1317" s="455">
        <v>1309</v>
      </c>
      <c r="B1317" s="455" t="s">
        <v>12540</v>
      </c>
      <c r="C1317" s="460" t="s">
        <v>12541</v>
      </c>
      <c r="D1317" s="50" t="s">
        <v>7617</v>
      </c>
      <c r="E1317" s="460" t="s">
        <v>12542</v>
      </c>
      <c r="F1317" s="464" t="s">
        <v>7878</v>
      </c>
      <c r="G1317" s="464" t="s">
        <v>1610</v>
      </c>
      <c r="H1317" s="455"/>
      <c r="I1317" s="529">
        <v>1</v>
      </c>
    </row>
    <row r="1318" spans="1:9" ht="142.5" customHeight="1" x14ac:dyDescent="0.2">
      <c r="A1318" s="455">
        <v>1310</v>
      </c>
      <c r="B1318" s="455" t="s">
        <v>12543</v>
      </c>
      <c r="C1318" s="460" t="s">
        <v>12544</v>
      </c>
      <c r="D1318" s="50" t="s">
        <v>7617</v>
      </c>
      <c r="E1318" s="460" t="s">
        <v>12545</v>
      </c>
      <c r="F1318" s="464" t="s">
        <v>2338</v>
      </c>
      <c r="G1318" s="464" t="s">
        <v>1610</v>
      </c>
      <c r="H1318" s="455"/>
      <c r="I1318" s="529">
        <v>1</v>
      </c>
    </row>
    <row r="1319" spans="1:9" ht="91.5" customHeight="1" x14ac:dyDescent="0.2">
      <c r="A1319" s="455">
        <v>1311</v>
      </c>
      <c r="B1319" s="455" t="s">
        <v>12546</v>
      </c>
      <c r="C1319" s="460" t="s">
        <v>12547</v>
      </c>
      <c r="D1319" s="50" t="s">
        <v>7617</v>
      </c>
      <c r="E1319" s="460" t="s">
        <v>12548</v>
      </c>
      <c r="F1319" s="464" t="s">
        <v>7878</v>
      </c>
      <c r="G1319" s="464" t="s">
        <v>1610</v>
      </c>
      <c r="H1319" s="455"/>
      <c r="I1319" s="529">
        <v>1</v>
      </c>
    </row>
    <row r="1320" spans="1:9" ht="139.5" customHeight="1" x14ac:dyDescent="0.2">
      <c r="A1320" s="455">
        <v>1312</v>
      </c>
      <c r="B1320" s="455" t="s">
        <v>12549</v>
      </c>
      <c r="C1320" s="460" t="s">
        <v>12550</v>
      </c>
      <c r="D1320" s="50" t="s">
        <v>7617</v>
      </c>
      <c r="E1320" s="460" t="s">
        <v>12551</v>
      </c>
      <c r="F1320" s="464"/>
      <c r="G1320" s="464" t="s">
        <v>1057</v>
      </c>
      <c r="H1320" s="455" t="s">
        <v>1456</v>
      </c>
      <c r="I1320" s="529">
        <v>308</v>
      </c>
    </row>
    <row r="1321" spans="1:9" ht="96" customHeight="1" x14ac:dyDescent="0.2">
      <c r="A1321" s="455">
        <v>1313</v>
      </c>
      <c r="B1321" s="455" t="s">
        <v>12552</v>
      </c>
      <c r="C1321" s="460" t="s">
        <v>12553</v>
      </c>
      <c r="D1321" s="50" t="s">
        <v>7617</v>
      </c>
      <c r="E1321" s="460" t="s">
        <v>12554</v>
      </c>
      <c r="F1321" s="464" t="s">
        <v>740</v>
      </c>
      <c r="G1321" s="464" t="s">
        <v>1610</v>
      </c>
      <c r="H1321" s="568"/>
      <c r="I1321" s="359">
        <v>1</v>
      </c>
    </row>
    <row r="1322" spans="1:9" ht="87" customHeight="1" x14ac:dyDescent="0.2">
      <c r="A1322" s="455">
        <v>1314</v>
      </c>
      <c r="B1322" s="455" t="s">
        <v>12555</v>
      </c>
      <c r="C1322" s="460" t="s">
        <v>12556</v>
      </c>
      <c r="D1322" s="50" t="s">
        <v>7617</v>
      </c>
      <c r="E1322" s="460" t="s">
        <v>12557</v>
      </c>
      <c r="F1322" s="464" t="s">
        <v>740</v>
      </c>
      <c r="G1322" s="464" t="s">
        <v>1610</v>
      </c>
      <c r="H1322" s="568"/>
      <c r="I1322" s="359">
        <v>1</v>
      </c>
    </row>
    <row r="1323" spans="1:9" ht="87" customHeight="1" x14ac:dyDescent="0.2">
      <c r="A1323" s="455">
        <v>1315</v>
      </c>
      <c r="B1323" s="455" t="s">
        <v>12558</v>
      </c>
      <c r="C1323" s="460" t="s">
        <v>11518</v>
      </c>
      <c r="D1323" s="50" t="s">
        <v>7617</v>
      </c>
      <c r="E1323" s="460" t="s">
        <v>12559</v>
      </c>
      <c r="F1323" s="464" t="s">
        <v>740</v>
      </c>
      <c r="G1323" s="464" t="s">
        <v>1610</v>
      </c>
      <c r="H1323" s="568"/>
      <c r="I1323" s="359">
        <v>1</v>
      </c>
    </row>
    <row r="1324" spans="1:9" ht="87" customHeight="1" x14ac:dyDescent="0.2">
      <c r="A1324" s="455">
        <v>1316</v>
      </c>
      <c r="B1324" s="455" t="s">
        <v>12560</v>
      </c>
      <c r="C1324" s="460" t="s">
        <v>12561</v>
      </c>
      <c r="D1324" s="50" t="s">
        <v>7985</v>
      </c>
      <c r="E1324" s="460" t="s">
        <v>12562</v>
      </c>
      <c r="F1324" s="464" t="s">
        <v>659</v>
      </c>
      <c r="G1324" s="464" t="s">
        <v>1610</v>
      </c>
      <c r="H1324" s="455"/>
      <c r="I1324" s="359">
        <v>1</v>
      </c>
    </row>
    <row r="1325" spans="1:9" ht="81" customHeight="1" x14ac:dyDescent="0.2">
      <c r="A1325" s="455">
        <v>1317</v>
      </c>
      <c r="B1325" s="455" t="s">
        <v>12563</v>
      </c>
      <c r="C1325" s="460" t="s">
        <v>12564</v>
      </c>
      <c r="D1325" s="50" t="s">
        <v>8075</v>
      </c>
      <c r="E1325" s="460" t="s">
        <v>12565</v>
      </c>
      <c r="F1325" s="464" t="s">
        <v>2321</v>
      </c>
      <c r="G1325" s="464" t="s">
        <v>1610</v>
      </c>
      <c r="H1325" s="455"/>
      <c r="I1325" s="359">
        <v>1</v>
      </c>
    </row>
    <row r="1326" spans="1:9" ht="78.75" customHeight="1" x14ac:dyDescent="0.2">
      <c r="A1326" s="455">
        <v>1318</v>
      </c>
      <c r="B1326" s="455" t="s">
        <v>12566</v>
      </c>
      <c r="C1326" s="460" t="s">
        <v>12567</v>
      </c>
      <c r="D1326" s="50" t="s">
        <v>8075</v>
      </c>
      <c r="E1326" s="460" t="s">
        <v>12568</v>
      </c>
      <c r="F1326" s="464" t="s">
        <v>7424</v>
      </c>
      <c r="G1326" s="464" t="s">
        <v>1610</v>
      </c>
      <c r="H1326" s="455"/>
      <c r="I1326" s="359">
        <v>1</v>
      </c>
    </row>
    <row r="1327" spans="1:9" ht="81.75" customHeight="1" x14ac:dyDescent="0.2">
      <c r="A1327" s="455">
        <v>1319</v>
      </c>
      <c r="B1327" s="455" t="s">
        <v>12569</v>
      </c>
      <c r="C1327" s="460" t="s">
        <v>12570</v>
      </c>
      <c r="D1327" s="50" t="s">
        <v>12571</v>
      </c>
      <c r="E1327" s="460" t="s">
        <v>12572</v>
      </c>
      <c r="F1327" s="464" t="s">
        <v>1361</v>
      </c>
      <c r="G1327" s="464" t="s">
        <v>1610</v>
      </c>
      <c r="H1327" s="524"/>
      <c r="I1327" s="359">
        <v>1</v>
      </c>
    </row>
    <row r="1328" spans="1:9" ht="81.75" customHeight="1" x14ac:dyDescent="0.2">
      <c r="A1328" s="455">
        <v>1320</v>
      </c>
      <c r="B1328" s="455" t="s">
        <v>12573</v>
      </c>
      <c r="C1328" s="460" t="s">
        <v>12574</v>
      </c>
      <c r="D1328" s="50" t="s">
        <v>12571</v>
      </c>
      <c r="E1328" s="460" t="s">
        <v>12575</v>
      </c>
      <c r="F1328" s="464" t="s">
        <v>1361</v>
      </c>
      <c r="G1328" s="464" t="s">
        <v>1610</v>
      </c>
      <c r="H1328" s="524"/>
      <c r="I1328" s="359">
        <v>1</v>
      </c>
    </row>
    <row r="1329" spans="1:9" ht="81.75" customHeight="1" x14ac:dyDescent="0.2">
      <c r="A1329" s="455">
        <v>1321</v>
      </c>
      <c r="B1329" s="455" t="s">
        <v>12576</v>
      </c>
      <c r="C1329" s="460" t="s">
        <v>12577</v>
      </c>
      <c r="D1329" s="50" t="s">
        <v>12571</v>
      </c>
      <c r="E1329" s="460" t="s">
        <v>12578</v>
      </c>
      <c r="F1329" s="464" t="s">
        <v>1361</v>
      </c>
      <c r="G1329" s="464" t="s">
        <v>1610</v>
      </c>
      <c r="H1329" s="524"/>
      <c r="I1329" s="359">
        <v>1</v>
      </c>
    </row>
    <row r="1330" spans="1:9" ht="81.75" customHeight="1" x14ac:dyDescent="0.2">
      <c r="A1330" s="455">
        <v>1322</v>
      </c>
      <c r="B1330" s="455" t="s">
        <v>12579</v>
      </c>
      <c r="C1330" s="460" t="s">
        <v>12580</v>
      </c>
      <c r="D1330" s="50" t="s">
        <v>12571</v>
      </c>
      <c r="E1330" s="460" t="s">
        <v>12581</v>
      </c>
      <c r="F1330" s="464" t="s">
        <v>1361</v>
      </c>
      <c r="G1330" s="464" t="s">
        <v>1610</v>
      </c>
      <c r="H1330" s="524"/>
      <c r="I1330" s="359">
        <v>1</v>
      </c>
    </row>
    <row r="1331" spans="1:9" ht="81.75" customHeight="1" x14ac:dyDescent="0.2">
      <c r="A1331" s="455">
        <v>1323</v>
      </c>
      <c r="B1331" s="455" t="s">
        <v>12582</v>
      </c>
      <c r="C1331" s="460" t="s">
        <v>12583</v>
      </c>
      <c r="D1331" s="50" t="s">
        <v>12571</v>
      </c>
      <c r="E1331" s="460" t="s">
        <v>12584</v>
      </c>
      <c r="F1331" s="464" t="s">
        <v>1361</v>
      </c>
      <c r="G1331" s="464" t="s">
        <v>1610</v>
      </c>
      <c r="H1331" s="524"/>
      <c r="I1331" s="359">
        <v>1</v>
      </c>
    </row>
    <row r="1332" spans="1:9" ht="64.5" customHeight="1" x14ac:dyDescent="0.2">
      <c r="A1332" s="455">
        <v>1324</v>
      </c>
      <c r="B1332" s="455" t="s">
        <v>12585</v>
      </c>
      <c r="C1332" s="460" t="s">
        <v>12586</v>
      </c>
      <c r="D1332" s="50" t="s">
        <v>12587</v>
      </c>
      <c r="E1332" s="460" t="s">
        <v>12588</v>
      </c>
      <c r="F1332" s="464" t="s">
        <v>1361</v>
      </c>
      <c r="G1332" s="464" t="s">
        <v>1610</v>
      </c>
      <c r="H1332" s="524"/>
      <c r="I1332" s="359">
        <v>1</v>
      </c>
    </row>
    <row r="1333" spans="1:9" ht="81.75" customHeight="1" x14ac:dyDescent="0.2">
      <c r="A1333" s="455">
        <v>1325</v>
      </c>
      <c r="B1333" s="455" t="s">
        <v>12589</v>
      </c>
      <c r="C1333" s="460" t="s">
        <v>10387</v>
      </c>
      <c r="D1333" s="50" t="s">
        <v>12590</v>
      </c>
      <c r="E1333" s="460"/>
      <c r="F1333" s="464" t="s">
        <v>2346</v>
      </c>
      <c r="G1333" s="464" t="s">
        <v>1610</v>
      </c>
      <c r="H1333" s="455"/>
      <c r="I1333" s="359">
        <v>1</v>
      </c>
    </row>
    <row r="1334" spans="1:9" ht="65.25" customHeight="1" x14ac:dyDescent="0.2">
      <c r="A1334" s="455">
        <v>1326</v>
      </c>
      <c r="B1334" s="455" t="s">
        <v>12591</v>
      </c>
      <c r="C1334" s="460" t="s">
        <v>12592</v>
      </c>
      <c r="D1334" s="50" t="s">
        <v>12590</v>
      </c>
      <c r="E1334" s="460"/>
      <c r="F1334" s="464" t="s">
        <v>2352</v>
      </c>
      <c r="G1334" s="464" t="s">
        <v>1610</v>
      </c>
      <c r="H1334" s="524"/>
      <c r="I1334" s="359">
        <v>1</v>
      </c>
    </row>
    <row r="1335" spans="1:9" ht="79.5" customHeight="1" x14ac:dyDescent="0.2">
      <c r="A1335" s="455">
        <v>1327</v>
      </c>
      <c r="B1335" s="455" t="s">
        <v>12593</v>
      </c>
      <c r="C1335" s="460" t="s">
        <v>12594</v>
      </c>
      <c r="D1335" s="50" t="s">
        <v>12590</v>
      </c>
      <c r="E1335" s="460"/>
      <c r="F1335" s="464" t="s">
        <v>2346</v>
      </c>
      <c r="G1335" s="464" t="s">
        <v>1610</v>
      </c>
      <c r="H1335" s="455"/>
      <c r="I1335" s="359">
        <v>1</v>
      </c>
    </row>
    <row r="1336" spans="1:9" ht="65.25" customHeight="1" x14ac:dyDescent="0.2">
      <c r="A1336" s="455">
        <v>1328</v>
      </c>
      <c r="B1336" s="455" t="s">
        <v>12595</v>
      </c>
      <c r="C1336" s="460" t="s">
        <v>12596</v>
      </c>
      <c r="D1336" s="50" t="s">
        <v>12590</v>
      </c>
      <c r="E1336" s="460"/>
      <c r="F1336" s="464" t="s">
        <v>2321</v>
      </c>
      <c r="G1336" s="464" t="s">
        <v>1610</v>
      </c>
      <c r="H1336" s="455"/>
      <c r="I1336" s="359">
        <v>1</v>
      </c>
    </row>
    <row r="1337" spans="1:9" ht="62.25" customHeight="1" x14ac:dyDescent="0.2">
      <c r="A1337" s="455">
        <v>1329</v>
      </c>
      <c r="B1337" s="455" t="s">
        <v>12597</v>
      </c>
      <c r="C1337" s="460" t="s">
        <v>12598</v>
      </c>
      <c r="D1337" s="50" t="s">
        <v>12590</v>
      </c>
      <c r="E1337" s="460"/>
      <c r="F1337" s="464" t="s">
        <v>2352</v>
      </c>
      <c r="G1337" s="464" t="s">
        <v>1610</v>
      </c>
      <c r="H1337" s="524"/>
      <c r="I1337" s="359">
        <v>1</v>
      </c>
    </row>
    <row r="1338" spans="1:9" ht="57" customHeight="1" x14ac:dyDescent="0.2">
      <c r="A1338" s="455">
        <v>1330</v>
      </c>
      <c r="B1338" s="455" t="s">
        <v>12599</v>
      </c>
      <c r="C1338" s="460" t="s">
        <v>12600</v>
      </c>
      <c r="D1338" s="50" t="s">
        <v>12590</v>
      </c>
      <c r="E1338" s="460"/>
      <c r="F1338" s="464" t="s">
        <v>2346</v>
      </c>
      <c r="G1338" s="464" t="s">
        <v>1610</v>
      </c>
      <c r="H1338" s="455"/>
      <c r="I1338" s="359">
        <f>14-5-4</f>
        <v>5</v>
      </c>
    </row>
    <row r="1339" spans="1:9" ht="81.75" customHeight="1" x14ac:dyDescent="0.2">
      <c r="A1339" s="455">
        <v>1331</v>
      </c>
      <c r="B1339" s="455" t="s">
        <v>12599</v>
      </c>
      <c r="C1339" s="460" t="s">
        <v>12600</v>
      </c>
      <c r="D1339" s="50" t="s">
        <v>12590</v>
      </c>
      <c r="E1339" s="460"/>
      <c r="F1339" s="464" t="s">
        <v>2352</v>
      </c>
      <c r="G1339" s="464" t="s">
        <v>1610</v>
      </c>
      <c r="H1339" s="524"/>
      <c r="I1339" s="359">
        <v>4</v>
      </c>
    </row>
    <row r="1340" spans="1:9" ht="60" customHeight="1" x14ac:dyDescent="0.2">
      <c r="A1340" s="455">
        <v>1332</v>
      </c>
      <c r="B1340" s="455" t="s">
        <v>12599</v>
      </c>
      <c r="C1340" s="460" t="s">
        <v>12600</v>
      </c>
      <c r="D1340" s="50" t="s">
        <v>12590</v>
      </c>
      <c r="E1340" s="460"/>
      <c r="F1340" s="464" t="s">
        <v>2321</v>
      </c>
      <c r="G1340" s="464" t="s">
        <v>1610</v>
      </c>
      <c r="H1340" s="455"/>
      <c r="I1340" s="359">
        <v>5</v>
      </c>
    </row>
    <row r="1341" spans="1:9" ht="58.5" customHeight="1" x14ac:dyDescent="0.2">
      <c r="A1341" s="455">
        <v>1333</v>
      </c>
      <c r="B1341" s="455" t="s">
        <v>12601</v>
      </c>
      <c r="C1341" s="460" t="s">
        <v>12602</v>
      </c>
      <c r="D1341" s="50" t="s">
        <v>12590</v>
      </c>
      <c r="E1341" s="460"/>
      <c r="F1341" s="464" t="s">
        <v>2346</v>
      </c>
      <c r="G1341" s="464" t="s">
        <v>1610</v>
      </c>
      <c r="H1341" s="455"/>
      <c r="I1341" s="359">
        <f>12-4-4</f>
        <v>4</v>
      </c>
    </row>
    <row r="1342" spans="1:9" ht="62.25" customHeight="1" x14ac:dyDescent="0.2">
      <c r="A1342" s="455">
        <v>1334</v>
      </c>
      <c r="B1342" s="455" t="s">
        <v>12601</v>
      </c>
      <c r="C1342" s="460" t="s">
        <v>12602</v>
      </c>
      <c r="D1342" s="50" t="s">
        <v>12590</v>
      </c>
      <c r="E1342" s="460"/>
      <c r="F1342" s="464" t="s">
        <v>2352</v>
      </c>
      <c r="G1342" s="464" t="s">
        <v>1610</v>
      </c>
      <c r="H1342" s="524"/>
      <c r="I1342" s="359">
        <v>4</v>
      </c>
    </row>
    <row r="1343" spans="1:9" ht="60.75" customHeight="1" x14ac:dyDescent="0.2">
      <c r="A1343" s="455">
        <v>1335</v>
      </c>
      <c r="B1343" s="455" t="s">
        <v>12601</v>
      </c>
      <c r="C1343" s="460" t="s">
        <v>12602</v>
      </c>
      <c r="D1343" s="50" t="s">
        <v>12590</v>
      </c>
      <c r="E1343" s="460"/>
      <c r="F1343" s="464" t="s">
        <v>2321</v>
      </c>
      <c r="G1343" s="464" t="s">
        <v>1610</v>
      </c>
      <c r="H1343" s="455"/>
      <c r="I1343" s="359">
        <v>4</v>
      </c>
    </row>
    <row r="1344" spans="1:9" ht="57" customHeight="1" x14ac:dyDescent="0.2">
      <c r="A1344" s="455">
        <v>1336</v>
      </c>
      <c r="B1344" s="455" t="s">
        <v>12603</v>
      </c>
      <c r="C1344" s="460" t="s">
        <v>12604</v>
      </c>
      <c r="D1344" s="50" t="s">
        <v>12590</v>
      </c>
      <c r="E1344" s="460"/>
      <c r="F1344" s="464" t="s">
        <v>2346</v>
      </c>
      <c r="G1344" s="464" t="s">
        <v>1610</v>
      </c>
      <c r="H1344" s="455"/>
      <c r="I1344" s="359">
        <f>10-4-3</f>
        <v>3</v>
      </c>
    </row>
    <row r="1345" spans="1:9" ht="60" customHeight="1" x14ac:dyDescent="0.2">
      <c r="A1345" s="455">
        <v>1337</v>
      </c>
      <c r="B1345" s="455" t="s">
        <v>12603</v>
      </c>
      <c r="C1345" s="460" t="s">
        <v>12604</v>
      </c>
      <c r="D1345" s="50" t="s">
        <v>12590</v>
      </c>
      <c r="E1345" s="460"/>
      <c r="F1345" s="464" t="s">
        <v>2321</v>
      </c>
      <c r="G1345" s="464" t="s">
        <v>1610</v>
      </c>
      <c r="H1345" s="455"/>
      <c r="I1345" s="359">
        <v>4</v>
      </c>
    </row>
    <row r="1346" spans="1:9" ht="51.75" customHeight="1" x14ac:dyDescent="0.2">
      <c r="A1346" s="455">
        <v>1338</v>
      </c>
      <c r="B1346" s="455" t="s">
        <v>12603</v>
      </c>
      <c r="C1346" s="460" t="s">
        <v>12604</v>
      </c>
      <c r="D1346" s="50" t="s">
        <v>12590</v>
      </c>
      <c r="E1346" s="460"/>
      <c r="F1346" s="464" t="s">
        <v>2352</v>
      </c>
      <c r="G1346" s="464" t="s">
        <v>1610</v>
      </c>
      <c r="H1346" s="524"/>
      <c r="I1346" s="359">
        <v>3</v>
      </c>
    </row>
    <row r="1347" spans="1:9" ht="48.75" customHeight="1" x14ac:dyDescent="0.2">
      <c r="A1347" s="455">
        <v>1339</v>
      </c>
      <c r="B1347" s="455" t="s">
        <v>12605</v>
      </c>
      <c r="C1347" s="460" t="s">
        <v>12606</v>
      </c>
      <c r="D1347" s="50" t="s">
        <v>12590</v>
      </c>
      <c r="E1347" s="460"/>
      <c r="F1347" s="464" t="s">
        <v>2346</v>
      </c>
      <c r="G1347" s="464" t="s">
        <v>1610</v>
      </c>
      <c r="H1347" s="455"/>
      <c r="I1347" s="359">
        <f>5-2-1</f>
        <v>2</v>
      </c>
    </row>
    <row r="1348" spans="1:9" ht="69.75" customHeight="1" x14ac:dyDescent="0.2">
      <c r="A1348" s="455">
        <v>1340</v>
      </c>
      <c r="B1348" s="455" t="s">
        <v>12605</v>
      </c>
      <c r="C1348" s="460" t="s">
        <v>12606</v>
      </c>
      <c r="D1348" s="50" t="s">
        <v>12590</v>
      </c>
      <c r="E1348" s="460"/>
      <c r="F1348" s="464" t="s">
        <v>2321</v>
      </c>
      <c r="G1348" s="464" t="s">
        <v>1610</v>
      </c>
      <c r="H1348" s="455"/>
      <c r="I1348" s="359">
        <v>2</v>
      </c>
    </row>
    <row r="1349" spans="1:9" ht="53.25" customHeight="1" x14ac:dyDescent="0.2">
      <c r="A1349" s="455">
        <v>1341</v>
      </c>
      <c r="B1349" s="455" t="s">
        <v>12605</v>
      </c>
      <c r="C1349" s="460" t="s">
        <v>12606</v>
      </c>
      <c r="D1349" s="50" t="s">
        <v>12590</v>
      </c>
      <c r="E1349" s="460"/>
      <c r="F1349" s="464" t="s">
        <v>2352</v>
      </c>
      <c r="G1349" s="464" t="s">
        <v>1610</v>
      </c>
      <c r="H1349" s="455"/>
      <c r="I1349" s="359">
        <v>1</v>
      </c>
    </row>
    <row r="1350" spans="1:9" ht="54" customHeight="1" x14ac:dyDescent="0.2">
      <c r="A1350" s="455">
        <v>1342</v>
      </c>
      <c r="B1350" s="455" t="s">
        <v>12607</v>
      </c>
      <c r="C1350" s="460" t="s">
        <v>12608</v>
      </c>
      <c r="D1350" s="50" t="s">
        <v>12590</v>
      </c>
      <c r="E1350" s="460"/>
      <c r="F1350" s="464" t="s">
        <v>2346</v>
      </c>
      <c r="G1350" s="464" t="s">
        <v>1610</v>
      </c>
      <c r="H1350" s="455"/>
      <c r="I1350" s="359">
        <f>5-1-2</f>
        <v>2</v>
      </c>
    </row>
    <row r="1351" spans="1:9" ht="53.25" customHeight="1" x14ac:dyDescent="0.2">
      <c r="A1351" s="455">
        <v>1343</v>
      </c>
      <c r="B1351" s="455" t="s">
        <v>12607</v>
      </c>
      <c r="C1351" s="460" t="s">
        <v>12608</v>
      </c>
      <c r="D1351" s="50" t="s">
        <v>12590</v>
      </c>
      <c r="E1351" s="460"/>
      <c r="F1351" s="464" t="s">
        <v>2321</v>
      </c>
      <c r="G1351" s="464" t="s">
        <v>1610</v>
      </c>
      <c r="H1351" s="455"/>
      <c r="I1351" s="359">
        <v>1</v>
      </c>
    </row>
    <row r="1352" spans="1:9" ht="52.5" customHeight="1" x14ac:dyDescent="0.2">
      <c r="A1352" s="455">
        <v>1344</v>
      </c>
      <c r="B1352" s="455" t="s">
        <v>12607</v>
      </c>
      <c r="C1352" s="460" t="s">
        <v>12608</v>
      </c>
      <c r="D1352" s="50" t="s">
        <v>12590</v>
      </c>
      <c r="E1352" s="460"/>
      <c r="F1352" s="464" t="s">
        <v>2352</v>
      </c>
      <c r="G1352" s="464" t="s">
        <v>1610</v>
      </c>
      <c r="H1352" s="455"/>
      <c r="I1352" s="359">
        <v>2</v>
      </c>
    </row>
    <row r="1353" spans="1:9" ht="53.25" customHeight="1" x14ac:dyDescent="0.2">
      <c r="A1353" s="455">
        <v>1345</v>
      </c>
      <c r="B1353" s="455" t="s">
        <v>12609</v>
      </c>
      <c r="C1353" s="460" t="s">
        <v>12610</v>
      </c>
      <c r="D1353" s="50" t="s">
        <v>12590</v>
      </c>
      <c r="E1353" s="460"/>
      <c r="F1353" s="464" t="s">
        <v>2346</v>
      </c>
      <c r="G1353" s="464" t="s">
        <v>1610</v>
      </c>
      <c r="H1353" s="455"/>
      <c r="I1353" s="359">
        <f>6-2-2</f>
        <v>2</v>
      </c>
    </row>
    <row r="1354" spans="1:9" ht="62.25" customHeight="1" x14ac:dyDescent="0.2">
      <c r="A1354" s="455">
        <v>1346</v>
      </c>
      <c r="B1354" s="455" t="s">
        <v>12609</v>
      </c>
      <c r="C1354" s="460" t="s">
        <v>12610</v>
      </c>
      <c r="D1354" s="50" t="s">
        <v>12590</v>
      </c>
      <c r="E1354" s="460"/>
      <c r="F1354" s="464" t="s">
        <v>2321</v>
      </c>
      <c r="G1354" s="464" t="s">
        <v>1610</v>
      </c>
      <c r="H1354" s="455"/>
      <c r="I1354" s="359">
        <v>2</v>
      </c>
    </row>
    <row r="1355" spans="1:9" ht="58.5" customHeight="1" x14ac:dyDescent="0.2">
      <c r="A1355" s="455">
        <v>1347</v>
      </c>
      <c r="B1355" s="455" t="s">
        <v>12609</v>
      </c>
      <c r="C1355" s="460" t="s">
        <v>12610</v>
      </c>
      <c r="D1355" s="50" t="s">
        <v>12590</v>
      </c>
      <c r="E1355" s="460"/>
      <c r="F1355" s="464" t="s">
        <v>2352</v>
      </c>
      <c r="G1355" s="464" t="s">
        <v>1610</v>
      </c>
      <c r="H1355" s="455"/>
      <c r="I1355" s="359">
        <v>2</v>
      </c>
    </row>
    <row r="1356" spans="1:9" ht="80.25" customHeight="1" x14ac:dyDescent="0.2">
      <c r="A1356" s="455">
        <v>1348</v>
      </c>
      <c r="B1356" s="455" t="s">
        <v>12611</v>
      </c>
      <c r="C1356" s="460" t="s">
        <v>10237</v>
      </c>
      <c r="D1356" s="50" t="s">
        <v>12590</v>
      </c>
      <c r="E1356" s="460"/>
      <c r="F1356" s="464" t="s">
        <v>2346</v>
      </c>
      <c r="G1356" s="464" t="s">
        <v>1610</v>
      </c>
      <c r="H1356" s="455"/>
      <c r="I1356" s="359">
        <f>7-2-2</f>
        <v>3</v>
      </c>
    </row>
    <row r="1357" spans="1:9" ht="80.25" customHeight="1" x14ac:dyDescent="0.2">
      <c r="A1357" s="455">
        <v>1349</v>
      </c>
      <c r="B1357" s="455" t="s">
        <v>12611</v>
      </c>
      <c r="C1357" s="460" t="s">
        <v>10237</v>
      </c>
      <c r="D1357" s="50" t="s">
        <v>12590</v>
      </c>
      <c r="E1357" s="460"/>
      <c r="F1357" s="464" t="s">
        <v>2321</v>
      </c>
      <c r="G1357" s="464" t="s">
        <v>1610</v>
      </c>
      <c r="H1357" s="455"/>
      <c r="I1357" s="359">
        <v>2</v>
      </c>
    </row>
    <row r="1358" spans="1:9" ht="51.75" customHeight="1" x14ac:dyDescent="0.2">
      <c r="A1358" s="455">
        <v>1350</v>
      </c>
      <c r="B1358" s="455" t="s">
        <v>12611</v>
      </c>
      <c r="C1358" s="460" t="s">
        <v>10237</v>
      </c>
      <c r="D1358" s="50" t="s">
        <v>12590</v>
      </c>
      <c r="E1358" s="460"/>
      <c r="F1358" s="464" t="s">
        <v>2352</v>
      </c>
      <c r="G1358" s="464" t="s">
        <v>1610</v>
      </c>
      <c r="H1358" s="455"/>
      <c r="I1358" s="359">
        <v>2</v>
      </c>
    </row>
    <row r="1359" spans="1:9" ht="55.5" customHeight="1" x14ac:dyDescent="0.2">
      <c r="A1359" s="455">
        <v>1351</v>
      </c>
      <c r="B1359" s="455" t="s">
        <v>12612</v>
      </c>
      <c r="C1359" s="460" t="s">
        <v>12613</v>
      </c>
      <c r="D1359" s="50" t="s">
        <v>12590</v>
      </c>
      <c r="E1359" s="460"/>
      <c r="F1359" s="464" t="s">
        <v>2321</v>
      </c>
      <c r="G1359" s="464" t="s">
        <v>1610</v>
      </c>
      <c r="H1359" s="455"/>
      <c r="I1359" s="359">
        <v>1</v>
      </c>
    </row>
    <row r="1360" spans="1:9" ht="80.25" customHeight="1" x14ac:dyDescent="0.2">
      <c r="A1360" s="455">
        <v>1352</v>
      </c>
      <c r="B1360" s="455" t="s">
        <v>12614</v>
      </c>
      <c r="C1360" s="460" t="s">
        <v>12615</v>
      </c>
      <c r="D1360" s="50" t="s">
        <v>12590</v>
      </c>
      <c r="E1360" s="460"/>
      <c r="F1360" s="464" t="s">
        <v>2346</v>
      </c>
      <c r="G1360" s="464" t="s">
        <v>1610</v>
      </c>
      <c r="H1360" s="455"/>
      <c r="I1360" s="359">
        <f>16-5-6</f>
        <v>5</v>
      </c>
    </row>
    <row r="1361" spans="1:9" ht="80.25" customHeight="1" x14ac:dyDescent="0.2">
      <c r="A1361" s="455">
        <v>1353</v>
      </c>
      <c r="B1361" s="455" t="s">
        <v>12614</v>
      </c>
      <c r="C1361" s="460" t="s">
        <v>12615</v>
      </c>
      <c r="D1361" s="50" t="s">
        <v>12590</v>
      </c>
      <c r="E1361" s="460"/>
      <c r="F1361" s="464" t="s">
        <v>2321</v>
      </c>
      <c r="G1361" s="464" t="s">
        <v>1610</v>
      </c>
      <c r="H1361" s="455"/>
      <c r="I1361" s="359">
        <v>5</v>
      </c>
    </row>
    <row r="1362" spans="1:9" ht="66" customHeight="1" x14ac:dyDescent="0.2">
      <c r="A1362" s="455">
        <v>1354</v>
      </c>
      <c r="B1362" s="455" t="s">
        <v>12614</v>
      </c>
      <c r="C1362" s="460" t="s">
        <v>12615</v>
      </c>
      <c r="D1362" s="50" t="s">
        <v>12590</v>
      </c>
      <c r="E1362" s="460"/>
      <c r="F1362" s="464" t="s">
        <v>2352</v>
      </c>
      <c r="G1362" s="464" t="s">
        <v>1610</v>
      </c>
      <c r="H1362" s="455"/>
      <c r="I1362" s="359">
        <v>6</v>
      </c>
    </row>
    <row r="1363" spans="1:9" ht="63.75" customHeight="1" x14ac:dyDescent="0.2">
      <c r="A1363" s="455">
        <v>1355</v>
      </c>
      <c r="B1363" s="455" t="s">
        <v>12616</v>
      </c>
      <c r="C1363" s="460" t="s">
        <v>12132</v>
      </c>
      <c r="D1363" s="50" t="s">
        <v>12590</v>
      </c>
      <c r="E1363" s="460"/>
      <c r="F1363" s="464" t="s">
        <v>2346</v>
      </c>
      <c r="G1363" s="464" t="s">
        <v>1610</v>
      </c>
      <c r="H1363" s="455"/>
      <c r="I1363" s="359">
        <f>20-7-6</f>
        <v>7</v>
      </c>
    </row>
    <row r="1364" spans="1:9" ht="59.25" customHeight="1" x14ac:dyDescent="0.2">
      <c r="A1364" s="455">
        <v>1356</v>
      </c>
      <c r="B1364" s="455" t="s">
        <v>12616</v>
      </c>
      <c r="C1364" s="460" t="s">
        <v>12132</v>
      </c>
      <c r="D1364" s="50" t="s">
        <v>12590</v>
      </c>
      <c r="E1364" s="460"/>
      <c r="F1364" s="464" t="s">
        <v>2321</v>
      </c>
      <c r="G1364" s="464" t="s">
        <v>1610</v>
      </c>
      <c r="H1364" s="455"/>
      <c r="I1364" s="359">
        <v>7</v>
      </c>
    </row>
    <row r="1365" spans="1:9" ht="80.25" customHeight="1" x14ac:dyDescent="0.2">
      <c r="A1365" s="455">
        <v>1357</v>
      </c>
      <c r="B1365" s="455" t="s">
        <v>12616</v>
      </c>
      <c r="C1365" s="460" t="s">
        <v>12132</v>
      </c>
      <c r="D1365" s="50" t="s">
        <v>12590</v>
      </c>
      <c r="E1365" s="460"/>
      <c r="F1365" s="464" t="s">
        <v>2352</v>
      </c>
      <c r="G1365" s="464" t="s">
        <v>1610</v>
      </c>
      <c r="H1365" s="455"/>
      <c r="I1365" s="359">
        <v>6</v>
      </c>
    </row>
    <row r="1366" spans="1:9" ht="80.25" customHeight="1" x14ac:dyDescent="0.2">
      <c r="A1366" s="455">
        <v>1358</v>
      </c>
      <c r="B1366" s="455" t="s">
        <v>12617</v>
      </c>
      <c r="C1366" s="460" t="s">
        <v>12618</v>
      </c>
      <c r="D1366" s="50" t="s">
        <v>12590</v>
      </c>
      <c r="E1366" s="460"/>
      <c r="F1366" s="464" t="s">
        <v>2346</v>
      </c>
      <c r="G1366" s="464" t="s">
        <v>1610</v>
      </c>
      <c r="H1366" s="455"/>
      <c r="I1366" s="359">
        <v>1</v>
      </c>
    </row>
    <row r="1367" spans="1:9" ht="80.25" customHeight="1" x14ac:dyDescent="0.2">
      <c r="A1367" s="455">
        <v>1359</v>
      </c>
      <c r="B1367" s="455" t="s">
        <v>12619</v>
      </c>
      <c r="C1367" s="460" t="s">
        <v>12620</v>
      </c>
      <c r="D1367" s="50" t="s">
        <v>7985</v>
      </c>
      <c r="E1367" s="460"/>
      <c r="F1367" s="464" t="s">
        <v>740</v>
      </c>
      <c r="G1367" s="464" t="s">
        <v>1610</v>
      </c>
      <c r="H1367" s="455"/>
      <c r="I1367" s="359">
        <v>1</v>
      </c>
    </row>
    <row r="1368" spans="1:9" ht="80.25" customHeight="1" x14ac:dyDescent="0.2">
      <c r="A1368" s="455">
        <v>1360</v>
      </c>
      <c r="B1368" s="455" t="s">
        <v>12621</v>
      </c>
      <c r="C1368" s="460" t="s">
        <v>12622</v>
      </c>
      <c r="D1368" s="50" t="s">
        <v>7985</v>
      </c>
      <c r="E1368" s="460"/>
      <c r="F1368" s="464" t="s">
        <v>2352</v>
      </c>
      <c r="G1368" s="464" t="s">
        <v>1610</v>
      </c>
      <c r="H1368" s="455"/>
      <c r="I1368" s="359">
        <v>1</v>
      </c>
    </row>
    <row r="1369" spans="1:9" ht="78.75" customHeight="1" x14ac:dyDescent="0.2">
      <c r="A1369" s="455">
        <v>1361</v>
      </c>
      <c r="B1369" s="455" t="s">
        <v>12623</v>
      </c>
      <c r="C1369" s="460" t="s">
        <v>12624</v>
      </c>
      <c r="D1369" s="50" t="s">
        <v>7985</v>
      </c>
      <c r="E1369" s="460"/>
      <c r="F1369" s="464" t="s">
        <v>2575</v>
      </c>
      <c r="G1369" s="464" t="s">
        <v>1610</v>
      </c>
      <c r="H1369" s="460"/>
      <c r="I1369" s="359">
        <v>2</v>
      </c>
    </row>
    <row r="1370" spans="1:9" ht="63" customHeight="1" x14ac:dyDescent="0.2">
      <c r="A1370" s="455">
        <v>1362</v>
      </c>
      <c r="B1370" s="455" t="s">
        <v>12625</v>
      </c>
      <c r="C1370" s="460" t="s">
        <v>12626</v>
      </c>
      <c r="D1370" s="50" t="s">
        <v>7985</v>
      </c>
      <c r="E1370" s="460"/>
      <c r="F1370" s="464" t="s">
        <v>2575</v>
      </c>
      <c r="G1370" s="464" t="s">
        <v>1610</v>
      </c>
      <c r="H1370" s="460"/>
      <c r="I1370" s="359">
        <v>3</v>
      </c>
    </row>
    <row r="1371" spans="1:9" ht="78.75" customHeight="1" x14ac:dyDescent="0.2">
      <c r="A1371" s="455">
        <v>1363</v>
      </c>
      <c r="B1371" s="455" t="s">
        <v>12627</v>
      </c>
      <c r="C1371" s="460" t="s">
        <v>12615</v>
      </c>
      <c r="D1371" s="50" t="s">
        <v>7985</v>
      </c>
      <c r="E1371" s="460"/>
      <c r="F1371" s="464" t="s">
        <v>2575</v>
      </c>
      <c r="G1371" s="464" t="s">
        <v>1610</v>
      </c>
      <c r="H1371" s="460"/>
      <c r="I1371" s="359">
        <v>20</v>
      </c>
    </row>
    <row r="1372" spans="1:9" ht="78.75" customHeight="1" x14ac:dyDescent="0.2">
      <c r="A1372" s="455">
        <v>1364</v>
      </c>
      <c r="B1372" s="455" t="s">
        <v>12628</v>
      </c>
      <c r="C1372" s="460" t="s">
        <v>10146</v>
      </c>
      <c r="D1372" s="50" t="s">
        <v>7985</v>
      </c>
      <c r="E1372" s="460"/>
      <c r="F1372" s="464" t="s">
        <v>2575</v>
      </c>
      <c r="G1372" s="464" t="s">
        <v>1610</v>
      </c>
      <c r="H1372" s="460"/>
      <c r="I1372" s="359">
        <v>10</v>
      </c>
    </row>
    <row r="1373" spans="1:9" ht="68.25" customHeight="1" x14ac:dyDescent="0.2">
      <c r="A1373" s="455">
        <v>1365</v>
      </c>
      <c r="B1373" s="455" t="s">
        <v>12629</v>
      </c>
      <c r="C1373" s="460" t="s">
        <v>12630</v>
      </c>
      <c r="D1373" s="50" t="s">
        <v>7985</v>
      </c>
      <c r="E1373" s="460"/>
      <c r="F1373" s="464" t="s">
        <v>2575</v>
      </c>
      <c r="G1373" s="464" t="s">
        <v>1610</v>
      </c>
      <c r="H1373" s="460"/>
      <c r="I1373" s="359">
        <v>2</v>
      </c>
    </row>
    <row r="1374" spans="1:9" ht="78.75" customHeight="1" x14ac:dyDescent="0.2">
      <c r="A1374" s="455">
        <v>1366</v>
      </c>
      <c r="B1374" s="455" t="s">
        <v>12631</v>
      </c>
      <c r="C1374" s="460" t="s">
        <v>12539</v>
      </c>
      <c r="D1374" s="50" t="s">
        <v>7985</v>
      </c>
      <c r="E1374" s="460"/>
      <c r="F1374" s="464" t="s">
        <v>2575</v>
      </c>
      <c r="G1374" s="464" t="s">
        <v>1610</v>
      </c>
      <c r="H1374" s="460"/>
      <c r="I1374" s="359">
        <v>1</v>
      </c>
    </row>
    <row r="1375" spans="1:9" ht="78.75" customHeight="1" x14ac:dyDescent="0.2">
      <c r="A1375" s="455">
        <v>1367</v>
      </c>
      <c r="B1375" s="455" t="s">
        <v>12632</v>
      </c>
      <c r="C1375" s="460" t="s">
        <v>12132</v>
      </c>
      <c r="D1375" s="50" t="s">
        <v>7985</v>
      </c>
      <c r="E1375" s="460"/>
      <c r="F1375" s="464" t="s">
        <v>2575</v>
      </c>
      <c r="G1375" s="464" t="s">
        <v>1610</v>
      </c>
      <c r="H1375" s="460"/>
      <c r="I1375" s="359">
        <v>1</v>
      </c>
    </row>
    <row r="1376" spans="1:9" ht="67.5" customHeight="1" x14ac:dyDescent="0.2">
      <c r="A1376" s="455">
        <v>1368</v>
      </c>
      <c r="B1376" s="455" t="s">
        <v>12633</v>
      </c>
      <c r="C1376" s="460" t="s">
        <v>12634</v>
      </c>
      <c r="D1376" s="50" t="s">
        <v>7985</v>
      </c>
      <c r="E1376" s="460"/>
      <c r="F1376" s="464" t="s">
        <v>2575</v>
      </c>
      <c r="G1376" s="464" t="s">
        <v>1610</v>
      </c>
      <c r="H1376" s="460"/>
      <c r="I1376" s="359">
        <v>1</v>
      </c>
    </row>
    <row r="1377" spans="1:9" ht="78.75" customHeight="1" x14ac:dyDescent="0.2">
      <c r="A1377" s="455">
        <v>1369</v>
      </c>
      <c r="B1377" s="455" t="s">
        <v>12635</v>
      </c>
      <c r="C1377" s="460" t="s">
        <v>12622</v>
      </c>
      <c r="D1377" s="50" t="s">
        <v>7985</v>
      </c>
      <c r="E1377" s="460"/>
      <c r="F1377" s="464" t="s">
        <v>2575</v>
      </c>
      <c r="G1377" s="464" t="s">
        <v>1610</v>
      </c>
      <c r="H1377" s="460"/>
      <c r="I1377" s="359">
        <v>2</v>
      </c>
    </row>
    <row r="1378" spans="1:9" ht="81" customHeight="1" x14ac:dyDescent="0.2">
      <c r="A1378" s="455">
        <v>1370</v>
      </c>
      <c r="B1378" s="455" t="s">
        <v>12636</v>
      </c>
      <c r="C1378" s="460" t="s">
        <v>12535</v>
      </c>
      <c r="D1378" s="50" t="s">
        <v>7985</v>
      </c>
      <c r="E1378" s="460"/>
      <c r="F1378" s="464" t="s">
        <v>2575</v>
      </c>
      <c r="G1378" s="464" t="s">
        <v>1610</v>
      </c>
      <c r="H1378" s="460"/>
      <c r="I1378" s="359">
        <v>2</v>
      </c>
    </row>
    <row r="1379" spans="1:9" ht="70.5" customHeight="1" x14ac:dyDescent="0.2">
      <c r="A1379" s="455">
        <v>1371</v>
      </c>
      <c r="B1379" s="455" t="s">
        <v>12637</v>
      </c>
      <c r="C1379" s="460" t="s">
        <v>12638</v>
      </c>
      <c r="D1379" s="50" t="s">
        <v>7985</v>
      </c>
      <c r="E1379" s="460"/>
      <c r="F1379" s="464" t="s">
        <v>2575</v>
      </c>
      <c r="G1379" s="464" t="s">
        <v>1610</v>
      </c>
      <c r="H1379" s="460"/>
      <c r="I1379" s="359">
        <v>1</v>
      </c>
    </row>
    <row r="1380" spans="1:9" ht="81" customHeight="1" x14ac:dyDescent="0.2">
      <c r="A1380" s="455">
        <v>1372</v>
      </c>
      <c r="B1380" s="455" t="s">
        <v>12639</v>
      </c>
      <c r="C1380" s="460" t="s">
        <v>12640</v>
      </c>
      <c r="D1380" s="50" t="s">
        <v>7985</v>
      </c>
      <c r="E1380" s="460"/>
      <c r="F1380" s="464" t="s">
        <v>2575</v>
      </c>
      <c r="G1380" s="464" t="s">
        <v>1610</v>
      </c>
      <c r="H1380" s="460"/>
      <c r="I1380" s="359">
        <v>1</v>
      </c>
    </row>
    <row r="1381" spans="1:9" ht="81" customHeight="1" x14ac:dyDescent="0.2">
      <c r="A1381" s="455">
        <v>1373</v>
      </c>
      <c r="B1381" s="455" t="s">
        <v>12641</v>
      </c>
      <c r="C1381" s="460" t="s">
        <v>12642</v>
      </c>
      <c r="D1381" s="50" t="s">
        <v>7985</v>
      </c>
      <c r="E1381" s="460"/>
      <c r="F1381" s="464" t="s">
        <v>2575</v>
      </c>
      <c r="G1381" s="464" t="s">
        <v>1610</v>
      </c>
      <c r="H1381" s="460"/>
      <c r="I1381" s="359">
        <v>20</v>
      </c>
    </row>
    <row r="1382" spans="1:9" ht="69" customHeight="1" x14ac:dyDescent="0.2">
      <c r="A1382" s="455">
        <v>1374</v>
      </c>
      <c r="B1382" s="455" t="s">
        <v>12643</v>
      </c>
      <c r="C1382" s="460" t="s">
        <v>12644</v>
      </c>
      <c r="D1382" s="50" t="s">
        <v>7985</v>
      </c>
      <c r="E1382" s="460"/>
      <c r="F1382" s="464" t="s">
        <v>2575</v>
      </c>
      <c r="G1382" s="464" t="s">
        <v>1610</v>
      </c>
      <c r="H1382" s="460"/>
      <c r="I1382" s="359">
        <v>1</v>
      </c>
    </row>
    <row r="1383" spans="1:9" ht="81" customHeight="1" x14ac:dyDescent="0.2">
      <c r="A1383" s="455">
        <v>1375</v>
      </c>
      <c r="B1383" s="455" t="s">
        <v>12645</v>
      </c>
      <c r="C1383" s="460" t="s">
        <v>12646</v>
      </c>
      <c r="D1383" s="50" t="s">
        <v>7985</v>
      </c>
      <c r="E1383" s="460"/>
      <c r="F1383" s="464" t="s">
        <v>2575</v>
      </c>
      <c r="G1383" s="464" t="s">
        <v>1610</v>
      </c>
      <c r="H1383" s="460"/>
      <c r="I1383" s="359">
        <v>2</v>
      </c>
    </row>
    <row r="1384" spans="1:9" ht="81" customHeight="1" x14ac:dyDescent="0.2">
      <c r="A1384" s="455">
        <v>1376</v>
      </c>
      <c r="B1384" s="455" t="s">
        <v>12647</v>
      </c>
      <c r="C1384" s="460" t="s">
        <v>12648</v>
      </c>
      <c r="D1384" s="50" t="s">
        <v>7985</v>
      </c>
      <c r="E1384" s="460"/>
      <c r="F1384" s="464" t="s">
        <v>2575</v>
      </c>
      <c r="G1384" s="464" t="s">
        <v>1610</v>
      </c>
      <c r="H1384" s="460"/>
      <c r="I1384" s="359">
        <v>2</v>
      </c>
    </row>
    <row r="1385" spans="1:9" ht="68.25" customHeight="1" x14ac:dyDescent="0.2">
      <c r="A1385" s="455">
        <v>1377</v>
      </c>
      <c r="B1385" s="455" t="s">
        <v>12649</v>
      </c>
      <c r="C1385" s="460" t="s">
        <v>12650</v>
      </c>
      <c r="D1385" s="50" t="s">
        <v>7985</v>
      </c>
      <c r="E1385" s="460"/>
      <c r="F1385" s="464" t="s">
        <v>2575</v>
      </c>
      <c r="G1385" s="464" t="s">
        <v>1610</v>
      </c>
      <c r="H1385" s="460"/>
      <c r="I1385" s="359">
        <v>1</v>
      </c>
    </row>
    <row r="1386" spans="1:9" ht="71.25" customHeight="1" x14ac:dyDescent="0.2">
      <c r="A1386" s="455">
        <v>1378</v>
      </c>
      <c r="B1386" s="455" t="s">
        <v>12651</v>
      </c>
      <c r="C1386" s="460" t="s">
        <v>12528</v>
      </c>
      <c r="D1386" s="50" t="s">
        <v>7985</v>
      </c>
      <c r="E1386" s="460"/>
      <c r="F1386" s="464" t="s">
        <v>2575</v>
      </c>
      <c r="G1386" s="464" t="s">
        <v>1610</v>
      </c>
      <c r="H1386" s="460"/>
      <c r="I1386" s="359">
        <v>10</v>
      </c>
    </row>
    <row r="1387" spans="1:9" ht="72" customHeight="1" x14ac:dyDescent="0.2">
      <c r="A1387" s="455">
        <v>1379</v>
      </c>
      <c r="B1387" s="455" t="s">
        <v>12652</v>
      </c>
      <c r="C1387" s="460" t="s">
        <v>12653</v>
      </c>
      <c r="D1387" s="50" t="s">
        <v>7985</v>
      </c>
      <c r="E1387" s="460"/>
      <c r="F1387" s="464" t="s">
        <v>2575</v>
      </c>
      <c r="G1387" s="464" t="s">
        <v>1610</v>
      </c>
      <c r="H1387" s="460"/>
      <c r="I1387" s="359">
        <v>2</v>
      </c>
    </row>
    <row r="1388" spans="1:9" ht="65.25" customHeight="1" x14ac:dyDescent="0.2">
      <c r="A1388" s="455">
        <v>1380</v>
      </c>
      <c r="B1388" s="455" t="s">
        <v>12654</v>
      </c>
      <c r="C1388" s="460" t="s">
        <v>12537</v>
      </c>
      <c r="D1388" s="50" t="s">
        <v>7985</v>
      </c>
      <c r="E1388" s="460"/>
      <c r="F1388" s="464" t="s">
        <v>2575</v>
      </c>
      <c r="G1388" s="464" t="s">
        <v>1610</v>
      </c>
      <c r="H1388" s="460"/>
      <c r="I1388" s="359">
        <v>1</v>
      </c>
    </row>
    <row r="1389" spans="1:9" ht="72.75" customHeight="1" x14ac:dyDescent="0.2">
      <c r="A1389" s="455">
        <v>1381</v>
      </c>
      <c r="B1389" s="455" t="s">
        <v>12655</v>
      </c>
      <c r="C1389" s="460" t="s">
        <v>12656</v>
      </c>
      <c r="D1389" s="50" t="s">
        <v>7985</v>
      </c>
      <c r="E1389" s="460"/>
      <c r="F1389" s="464" t="s">
        <v>2575</v>
      </c>
      <c r="G1389" s="464" t="s">
        <v>1610</v>
      </c>
      <c r="H1389" s="460"/>
      <c r="I1389" s="359">
        <v>5</v>
      </c>
    </row>
    <row r="1390" spans="1:9" ht="69.75" customHeight="1" x14ac:dyDescent="0.2">
      <c r="A1390" s="455">
        <v>1382</v>
      </c>
      <c r="B1390" s="455" t="s">
        <v>12657</v>
      </c>
      <c r="C1390" s="460" t="s">
        <v>12658</v>
      </c>
      <c r="D1390" s="50" t="s">
        <v>7985</v>
      </c>
      <c r="E1390" s="460"/>
      <c r="F1390" s="464" t="s">
        <v>2575</v>
      </c>
      <c r="G1390" s="464" t="s">
        <v>1610</v>
      </c>
      <c r="H1390" s="460"/>
      <c r="I1390" s="359">
        <v>1</v>
      </c>
    </row>
    <row r="1391" spans="1:9" ht="69.75" customHeight="1" x14ac:dyDescent="0.2">
      <c r="A1391" s="455">
        <v>1383</v>
      </c>
      <c r="B1391" s="455" t="s">
        <v>12659</v>
      </c>
      <c r="C1391" s="460" t="s">
        <v>12660</v>
      </c>
      <c r="D1391" s="50" t="s">
        <v>7985</v>
      </c>
      <c r="E1391" s="460"/>
      <c r="F1391" s="464" t="s">
        <v>2575</v>
      </c>
      <c r="G1391" s="464" t="s">
        <v>1610</v>
      </c>
      <c r="H1391" s="460"/>
      <c r="I1391" s="359">
        <v>1</v>
      </c>
    </row>
    <row r="1392" spans="1:9" ht="69.75" customHeight="1" x14ac:dyDescent="0.2">
      <c r="A1392" s="455">
        <v>1384</v>
      </c>
      <c r="B1392" s="455" t="s">
        <v>12661</v>
      </c>
      <c r="C1392" s="460" t="s">
        <v>12662</v>
      </c>
      <c r="D1392" s="50" t="s">
        <v>7985</v>
      </c>
      <c r="E1392" s="460"/>
      <c r="F1392" s="464" t="s">
        <v>2575</v>
      </c>
      <c r="G1392" s="464" t="s">
        <v>1610</v>
      </c>
      <c r="H1392" s="460"/>
      <c r="I1392" s="359">
        <v>2</v>
      </c>
    </row>
    <row r="1393" spans="1:9" ht="69.75" customHeight="1" x14ac:dyDescent="0.2">
      <c r="A1393" s="455">
        <v>1385</v>
      </c>
      <c r="B1393" s="455" t="s">
        <v>12663</v>
      </c>
      <c r="C1393" s="460" t="s">
        <v>12664</v>
      </c>
      <c r="D1393" s="50" t="s">
        <v>7985</v>
      </c>
      <c r="E1393" s="460"/>
      <c r="F1393" s="464" t="s">
        <v>2575</v>
      </c>
      <c r="G1393" s="464" t="s">
        <v>1610</v>
      </c>
      <c r="H1393" s="460"/>
      <c r="I1393" s="359">
        <v>3</v>
      </c>
    </row>
    <row r="1394" spans="1:9" ht="69.75" customHeight="1" x14ac:dyDescent="0.2">
      <c r="A1394" s="455">
        <v>1386</v>
      </c>
      <c r="B1394" s="455" t="s">
        <v>12665</v>
      </c>
      <c r="C1394" s="460" t="s">
        <v>10476</v>
      </c>
      <c r="D1394" s="50" t="s">
        <v>7985</v>
      </c>
      <c r="E1394" s="460"/>
      <c r="F1394" s="464" t="s">
        <v>2575</v>
      </c>
      <c r="G1394" s="464" t="s">
        <v>1610</v>
      </c>
      <c r="H1394" s="460"/>
      <c r="I1394" s="359">
        <v>1</v>
      </c>
    </row>
    <row r="1395" spans="1:9" ht="203.25" customHeight="1" x14ac:dyDescent="0.2">
      <c r="A1395" s="455">
        <v>1387</v>
      </c>
      <c r="B1395" s="455" t="s">
        <v>12666</v>
      </c>
      <c r="C1395" s="460" t="s">
        <v>12667</v>
      </c>
      <c r="D1395" s="50" t="s">
        <v>7985</v>
      </c>
      <c r="E1395" s="460"/>
      <c r="F1395" s="464" t="s">
        <v>2346</v>
      </c>
      <c r="G1395" s="464" t="s">
        <v>1610</v>
      </c>
      <c r="H1395" s="455"/>
      <c r="I1395" s="359">
        <v>1</v>
      </c>
    </row>
    <row r="1396" spans="1:9" ht="231.75" customHeight="1" x14ac:dyDescent="0.2">
      <c r="A1396" s="455">
        <v>1388</v>
      </c>
      <c r="B1396" s="455" t="s">
        <v>12666</v>
      </c>
      <c r="C1396" s="460" t="s">
        <v>12667</v>
      </c>
      <c r="D1396" s="50" t="s">
        <v>7985</v>
      </c>
      <c r="E1396" s="460"/>
      <c r="F1396" s="464" t="s">
        <v>4175</v>
      </c>
      <c r="G1396" s="464" t="s">
        <v>1610</v>
      </c>
      <c r="H1396" s="455"/>
      <c r="I1396" s="359">
        <v>1</v>
      </c>
    </row>
    <row r="1397" spans="1:9" ht="258" customHeight="1" x14ac:dyDescent="0.2">
      <c r="A1397" s="455">
        <v>1389</v>
      </c>
      <c r="B1397" s="455" t="s">
        <v>12668</v>
      </c>
      <c r="C1397" s="460" t="s">
        <v>12669</v>
      </c>
      <c r="D1397" s="50" t="s">
        <v>7985</v>
      </c>
      <c r="E1397" s="460"/>
      <c r="F1397" s="464" t="s">
        <v>2346</v>
      </c>
      <c r="G1397" s="464" t="s">
        <v>1610</v>
      </c>
      <c r="H1397" s="455"/>
      <c r="I1397" s="359">
        <v>1</v>
      </c>
    </row>
    <row r="1398" spans="1:9" ht="130.5" customHeight="1" x14ac:dyDescent="0.2">
      <c r="A1398" s="455">
        <v>1390</v>
      </c>
      <c r="B1398" s="455" t="s">
        <v>12668</v>
      </c>
      <c r="C1398" s="460" t="s">
        <v>12669</v>
      </c>
      <c r="D1398" s="50" t="s">
        <v>7985</v>
      </c>
      <c r="E1398" s="460"/>
      <c r="F1398" s="464" t="s">
        <v>4175</v>
      </c>
      <c r="G1398" s="464" t="s">
        <v>1610</v>
      </c>
      <c r="H1398" s="455"/>
      <c r="I1398" s="359">
        <v>1</v>
      </c>
    </row>
    <row r="1399" spans="1:9" ht="290.25" customHeight="1" x14ac:dyDescent="0.2">
      <c r="A1399" s="455">
        <v>1391</v>
      </c>
      <c r="B1399" s="455" t="s">
        <v>12670</v>
      </c>
      <c r="C1399" s="460" t="s">
        <v>12671</v>
      </c>
      <c r="D1399" s="50" t="s">
        <v>7985</v>
      </c>
      <c r="E1399" s="460"/>
      <c r="F1399" s="464" t="s">
        <v>2346</v>
      </c>
      <c r="G1399" s="464" t="s">
        <v>1610</v>
      </c>
      <c r="H1399" s="455"/>
      <c r="I1399" s="359">
        <v>1</v>
      </c>
    </row>
    <row r="1400" spans="1:9" ht="130.5" customHeight="1" x14ac:dyDescent="0.2">
      <c r="A1400" s="455">
        <v>1392</v>
      </c>
      <c r="B1400" s="455" t="s">
        <v>12670</v>
      </c>
      <c r="C1400" s="460" t="s">
        <v>12671</v>
      </c>
      <c r="D1400" s="50" t="s">
        <v>7985</v>
      </c>
      <c r="E1400" s="460"/>
      <c r="F1400" s="464" t="s">
        <v>4175</v>
      </c>
      <c r="G1400" s="464" t="s">
        <v>1610</v>
      </c>
      <c r="H1400" s="455"/>
      <c r="I1400" s="359">
        <v>1</v>
      </c>
    </row>
    <row r="1401" spans="1:9" ht="130.5" customHeight="1" x14ac:dyDescent="0.2">
      <c r="A1401" s="455">
        <v>1393</v>
      </c>
      <c r="B1401" s="455" t="s">
        <v>12672</v>
      </c>
      <c r="C1401" s="460" t="s">
        <v>12673</v>
      </c>
      <c r="D1401" s="50" t="s">
        <v>7985</v>
      </c>
      <c r="E1401" s="460"/>
      <c r="F1401" s="464" t="s">
        <v>2346</v>
      </c>
      <c r="G1401" s="464" t="s">
        <v>1610</v>
      </c>
      <c r="H1401" s="455"/>
      <c r="I1401" s="359">
        <v>1</v>
      </c>
    </row>
    <row r="1402" spans="1:9" ht="326.25" customHeight="1" x14ac:dyDescent="0.2">
      <c r="A1402" s="455">
        <v>1394</v>
      </c>
      <c r="B1402" s="455" t="s">
        <v>12672</v>
      </c>
      <c r="C1402" s="485" t="s">
        <v>12673</v>
      </c>
      <c r="D1402" s="50" t="s">
        <v>7985</v>
      </c>
      <c r="E1402" s="460"/>
      <c r="F1402" s="464" t="s">
        <v>4175</v>
      </c>
      <c r="G1402" s="464" t="s">
        <v>1610</v>
      </c>
      <c r="H1402" s="455"/>
      <c r="I1402" s="359">
        <v>1</v>
      </c>
    </row>
    <row r="1403" spans="1:9" ht="187.5" customHeight="1" x14ac:dyDescent="0.2">
      <c r="A1403" s="455">
        <v>1395</v>
      </c>
      <c r="B1403" s="455" t="s">
        <v>12674</v>
      </c>
      <c r="C1403" s="485" t="s">
        <v>12675</v>
      </c>
      <c r="D1403" s="50" t="s">
        <v>7985</v>
      </c>
      <c r="E1403" s="460"/>
      <c r="F1403" s="464" t="s">
        <v>740</v>
      </c>
      <c r="G1403" s="464" t="s">
        <v>1610</v>
      </c>
      <c r="H1403" s="455"/>
      <c r="I1403" s="359">
        <v>1</v>
      </c>
    </row>
    <row r="1404" spans="1:9" ht="91.5" customHeight="1" x14ac:dyDescent="0.2">
      <c r="A1404" s="455">
        <v>1396</v>
      </c>
      <c r="B1404" s="455" t="s">
        <v>12676</v>
      </c>
      <c r="C1404" s="460" t="s">
        <v>12677</v>
      </c>
      <c r="D1404" s="50" t="s">
        <v>7985</v>
      </c>
      <c r="E1404" s="460" t="s">
        <v>12678</v>
      </c>
      <c r="F1404" s="464" t="s">
        <v>740</v>
      </c>
      <c r="G1404" s="464" t="s">
        <v>1610</v>
      </c>
      <c r="H1404" s="455"/>
      <c r="I1404" s="359">
        <v>1</v>
      </c>
    </row>
    <row r="1405" spans="1:9" ht="96.75" customHeight="1" x14ac:dyDescent="0.2">
      <c r="A1405" s="455">
        <v>1397</v>
      </c>
      <c r="B1405" s="455" t="s">
        <v>12679</v>
      </c>
      <c r="C1405" s="460" t="s">
        <v>12680</v>
      </c>
      <c r="D1405" s="50" t="s">
        <v>7985</v>
      </c>
      <c r="E1405" s="460" t="s">
        <v>6860</v>
      </c>
      <c r="F1405" s="464" t="s">
        <v>2352</v>
      </c>
      <c r="G1405" s="464" t="s">
        <v>1610</v>
      </c>
      <c r="H1405" s="455"/>
      <c r="I1405" s="359">
        <v>3</v>
      </c>
    </row>
    <row r="1406" spans="1:9" ht="89.25" customHeight="1" x14ac:dyDescent="0.2">
      <c r="A1406" s="455">
        <v>1398</v>
      </c>
      <c r="B1406" s="455" t="s">
        <v>12681</v>
      </c>
      <c r="C1406" s="460" t="s">
        <v>10173</v>
      </c>
      <c r="D1406" s="50" t="s">
        <v>7985</v>
      </c>
      <c r="E1406" s="460" t="s">
        <v>12682</v>
      </c>
      <c r="F1406" s="464" t="s">
        <v>740</v>
      </c>
      <c r="G1406" s="464" t="s">
        <v>1610</v>
      </c>
      <c r="H1406" s="455"/>
      <c r="I1406" s="359">
        <v>1</v>
      </c>
    </row>
    <row r="1407" spans="1:9" ht="103.5" customHeight="1" x14ac:dyDescent="0.2">
      <c r="A1407" s="455">
        <v>1399</v>
      </c>
      <c r="B1407" s="455" t="s">
        <v>12683</v>
      </c>
      <c r="C1407" s="460" t="s">
        <v>12684</v>
      </c>
      <c r="D1407" s="50" t="s">
        <v>12685</v>
      </c>
      <c r="E1407" s="460" t="s">
        <v>12686</v>
      </c>
      <c r="F1407" s="464"/>
      <c r="G1407" s="464" t="s">
        <v>1057</v>
      </c>
      <c r="H1407" s="455" t="s">
        <v>1456</v>
      </c>
      <c r="I1407" s="359">
        <v>12</v>
      </c>
    </row>
    <row r="1408" spans="1:9" ht="162.75" customHeight="1" x14ac:dyDescent="0.2">
      <c r="A1408" s="455">
        <v>1400</v>
      </c>
      <c r="B1408" s="455" t="s">
        <v>12687</v>
      </c>
      <c r="C1408" s="460" t="s">
        <v>12688</v>
      </c>
      <c r="D1408" s="50" t="s">
        <v>12685</v>
      </c>
      <c r="E1408" s="460" t="s">
        <v>12689</v>
      </c>
      <c r="F1408" s="464"/>
      <c r="G1408" s="464" t="s">
        <v>1057</v>
      </c>
      <c r="H1408" s="455" t="s">
        <v>1456</v>
      </c>
      <c r="I1408" s="359">
        <v>12</v>
      </c>
    </row>
    <row r="1409" spans="1:9" ht="79.5" customHeight="1" x14ac:dyDescent="0.2">
      <c r="A1409" s="455">
        <v>1401</v>
      </c>
      <c r="B1409" s="455" t="s">
        <v>12690</v>
      </c>
      <c r="C1409" s="460" t="s">
        <v>12691</v>
      </c>
      <c r="D1409" s="50" t="s">
        <v>12692</v>
      </c>
      <c r="E1409" s="460" t="s">
        <v>12693</v>
      </c>
      <c r="F1409" s="464" t="s">
        <v>740</v>
      </c>
      <c r="G1409" s="464" t="s">
        <v>1057</v>
      </c>
      <c r="H1409" s="455" t="s">
        <v>1456</v>
      </c>
      <c r="I1409" s="359">
        <v>40</v>
      </c>
    </row>
    <row r="1410" spans="1:9" ht="168.75" customHeight="1" x14ac:dyDescent="0.2">
      <c r="A1410" s="455">
        <v>1402</v>
      </c>
      <c r="B1410" s="455" t="s">
        <v>12694</v>
      </c>
      <c r="C1410" s="460" t="s">
        <v>12695</v>
      </c>
      <c r="D1410" s="50" t="s">
        <v>12692</v>
      </c>
      <c r="E1410" s="460" t="s">
        <v>12696</v>
      </c>
      <c r="F1410" s="464" t="s">
        <v>740</v>
      </c>
      <c r="G1410" s="464" t="s">
        <v>1057</v>
      </c>
      <c r="H1410" s="455" t="s">
        <v>1456</v>
      </c>
      <c r="I1410" s="359">
        <v>10</v>
      </c>
    </row>
    <row r="1411" spans="1:9" ht="82.5" customHeight="1" x14ac:dyDescent="0.2">
      <c r="A1411" s="455">
        <v>1403</v>
      </c>
      <c r="B1411" s="455" t="s">
        <v>12697</v>
      </c>
      <c r="C1411" s="460" t="s">
        <v>12698</v>
      </c>
      <c r="D1411" s="50" t="s">
        <v>7985</v>
      </c>
      <c r="E1411" s="460" t="s">
        <v>12699</v>
      </c>
      <c r="F1411" s="464" t="s">
        <v>2321</v>
      </c>
      <c r="G1411" s="464" t="s">
        <v>1610</v>
      </c>
      <c r="H1411" s="455"/>
      <c r="I1411" s="359">
        <v>1</v>
      </c>
    </row>
    <row r="1412" spans="1:9" ht="67.5" customHeight="1" x14ac:dyDescent="0.2">
      <c r="A1412" s="455">
        <v>1404</v>
      </c>
      <c r="B1412" s="455" t="s">
        <v>12700</v>
      </c>
      <c r="C1412" s="460" t="s">
        <v>12701</v>
      </c>
      <c r="D1412" s="50" t="s">
        <v>7985</v>
      </c>
      <c r="E1412" s="460"/>
      <c r="F1412" s="464" t="s">
        <v>2321</v>
      </c>
      <c r="G1412" s="464" t="s">
        <v>1610</v>
      </c>
      <c r="H1412" s="455"/>
      <c r="I1412" s="359">
        <v>2</v>
      </c>
    </row>
    <row r="1413" spans="1:9" ht="63" customHeight="1" x14ac:dyDescent="0.2">
      <c r="A1413" s="455">
        <v>1405</v>
      </c>
      <c r="B1413" s="455" t="s">
        <v>12702</v>
      </c>
      <c r="C1413" s="460" t="s">
        <v>12701</v>
      </c>
      <c r="D1413" s="50" t="s">
        <v>7985</v>
      </c>
      <c r="E1413" s="460"/>
      <c r="F1413" s="464" t="s">
        <v>2321</v>
      </c>
      <c r="G1413" s="464" t="s">
        <v>1610</v>
      </c>
      <c r="H1413" s="455"/>
      <c r="I1413" s="359">
        <v>1</v>
      </c>
    </row>
    <row r="1414" spans="1:9" ht="60.75" customHeight="1" x14ac:dyDescent="0.2">
      <c r="A1414" s="455">
        <v>1406</v>
      </c>
      <c r="B1414" s="455" t="s">
        <v>12703</v>
      </c>
      <c r="C1414" s="460" t="s">
        <v>12704</v>
      </c>
      <c r="D1414" s="50" t="s">
        <v>7985</v>
      </c>
      <c r="E1414" s="460"/>
      <c r="F1414" s="464" t="s">
        <v>2321</v>
      </c>
      <c r="G1414" s="464" t="s">
        <v>1610</v>
      </c>
      <c r="H1414" s="455"/>
      <c r="I1414" s="359">
        <v>3</v>
      </c>
    </row>
    <row r="1415" spans="1:9" ht="117" customHeight="1" x14ac:dyDescent="0.2">
      <c r="A1415" s="455">
        <v>1407</v>
      </c>
      <c r="B1415" s="455" t="s">
        <v>12705</v>
      </c>
      <c r="C1415" s="460" t="s">
        <v>12706</v>
      </c>
      <c r="D1415" s="50" t="s">
        <v>7985</v>
      </c>
      <c r="E1415" s="460"/>
      <c r="F1415" s="464" t="s">
        <v>2321</v>
      </c>
      <c r="G1415" s="464" t="s">
        <v>1610</v>
      </c>
      <c r="H1415" s="455"/>
      <c r="I1415" s="359">
        <v>1</v>
      </c>
    </row>
    <row r="1416" spans="1:9" ht="80.25" customHeight="1" x14ac:dyDescent="0.2">
      <c r="A1416" s="455">
        <v>1408</v>
      </c>
      <c r="B1416" s="455" t="s">
        <v>12707</v>
      </c>
      <c r="C1416" s="460" t="s">
        <v>12708</v>
      </c>
      <c r="D1416" s="50" t="s">
        <v>7985</v>
      </c>
      <c r="E1416" s="460" t="s">
        <v>12709</v>
      </c>
      <c r="F1416" s="464" t="s">
        <v>2321</v>
      </c>
      <c r="G1416" s="464" t="s">
        <v>1610</v>
      </c>
      <c r="H1416" s="455"/>
      <c r="I1416" s="359">
        <v>1</v>
      </c>
    </row>
    <row r="1417" spans="1:9" ht="63" customHeight="1" x14ac:dyDescent="0.2">
      <c r="A1417" s="455">
        <v>1409</v>
      </c>
      <c r="B1417" s="455" t="s">
        <v>12710</v>
      </c>
      <c r="C1417" s="460" t="s">
        <v>12711</v>
      </c>
      <c r="D1417" s="50" t="s">
        <v>7985</v>
      </c>
      <c r="E1417" s="460" t="s">
        <v>12712</v>
      </c>
      <c r="F1417" s="464" t="s">
        <v>2321</v>
      </c>
      <c r="G1417" s="464" t="s">
        <v>1610</v>
      </c>
      <c r="H1417" s="455"/>
      <c r="I1417" s="359">
        <v>3</v>
      </c>
    </row>
    <row r="1418" spans="1:9" ht="71.25" customHeight="1" x14ac:dyDescent="0.2">
      <c r="A1418" s="455">
        <v>1410</v>
      </c>
      <c r="B1418" s="455" t="s">
        <v>12713</v>
      </c>
      <c r="C1418" s="460" t="s">
        <v>12714</v>
      </c>
      <c r="D1418" s="50" t="s">
        <v>7985</v>
      </c>
      <c r="E1418" s="460" t="s">
        <v>12715</v>
      </c>
      <c r="F1418" s="464" t="s">
        <v>2321</v>
      </c>
      <c r="G1418" s="464" t="s">
        <v>1610</v>
      </c>
      <c r="H1418" s="455"/>
      <c r="I1418" s="359">
        <v>6</v>
      </c>
    </row>
    <row r="1419" spans="1:9" ht="72.75" customHeight="1" x14ac:dyDescent="0.2">
      <c r="A1419" s="455">
        <v>1411</v>
      </c>
      <c r="B1419" s="455" t="s">
        <v>12716</v>
      </c>
      <c r="C1419" s="460" t="s">
        <v>12717</v>
      </c>
      <c r="D1419" s="50" t="s">
        <v>7985</v>
      </c>
      <c r="E1419" s="460" t="s">
        <v>12718</v>
      </c>
      <c r="F1419" s="464" t="s">
        <v>2321</v>
      </c>
      <c r="G1419" s="464" t="s">
        <v>1610</v>
      </c>
      <c r="H1419" s="455"/>
      <c r="I1419" s="359">
        <v>1</v>
      </c>
    </row>
    <row r="1420" spans="1:9" ht="61.5" customHeight="1" x14ac:dyDescent="0.2">
      <c r="A1420" s="455">
        <v>1412</v>
      </c>
      <c r="B1420" s="455" t="s">
        <v>12719</v>
      </c>
      <c r="C1420" s="460" t="s">
        <v>12720</v>
      </c>
      <c r="D1420" s="50" t="s">
        <v>7985</v>
      </c>
      <c r="E1420" s="460" t="s">
        <v>12721</v>
      </c>
      <c r="F1420" s="464" t="s">
        <v>2321</v>
      </c>
      <c r="G1420" s="464" t="s">
        <v>1610</v>
      </c>
      <c r="H1420" s="455"/>
      <c r="I1420" s="359">
        <v>6</v>
      </c>
    </row>
    <row r="1421" spans="1:9" ht="68.25" customHeight="1" x14ac:dyDescent="0.2">
      <c r="A1421" s="455">
        <v>1413</v>
      </c>
      <c r="B1421" s="455" t="s">
        <v>12722</v>
      </c>
      <c r="C1421" s="460" t="s">
        <v>12723</v>
      </c>
      <c r="D1421" s="50" t="s">
        <v>7985</v>
      </c>
      <c r="E1421" s="460" t="s">
        <v>12724</v>
      </c>
      <c r="F1421" s="464" t="s">
        <v>2321</v>
      </c>
      <c r="G1421" s="464" t="s">
        <v>1610</v>
      </c>
      <c r="H1421" s="455"/>
      <c r="I1421" s="359">
        <v>7</v>
      </c>
    </row>
    <row r="1422" spans="1:9" ht="183.75" customHeight="1" x14ac:dyDescent="0.2">
      <c r="A1422" s="455">
        <v>1414</v>
      </c>
      <c r="B1422" s="455" t="s">
        <v>12725</v>
      </c>
      <c r="C1422" s="460" t="s">
        <v>12726</v>
      </c>
      <c r="D1422" s="50" t="s">
        <v>7985</v>
      </c>
      <c r="E1422" s="460"/>
      <c r="F1422" s="464" t="s">
        <v>2321</v>
      </c>
      <c r="G1422" s="464" t="s">
        <v>1610</v>
      </c>
      <c r="H1422" s="455"/>
      <c r="I1422" s="359">
        <v>1</v>
      </c>
    </row>
    <row r="1423" spans="1:9" ht="65.25" customHeight="1" x14ac:dyDescent="0.2">
      <c r="A1423" s="455">
        <v>1415</v>
      </c>
      <c r="B1423" s="455" t="s">
        <v>12727</v>
      </c>
      <c r="C1423" s="460" t="s">
        <v>12728</v>
      </c>
      <c r="D1423" s="50" t="s">
        <v>7985</v>
      </c>
      <c r="E1423" s="460" t="s">
        <v>12729</v>
      </c>
      <c r="F1423" s="464" t="s">
        <v>2321</v>
      </c>
      <c r="G1423" s="464" t="s">
        <v>1610</v>
      </c>
      <c r="H1423" s="455"/>
      <c r="I1423" s="359">
        <v>1</v>
      </c>
    </row>
    <row r="1424" spans="1:9" ht="81" customHeight="1" x14ac:dyDescent="0.2">
      <c r="A1424" s="455">
        <v>1416</v>
      </c>
      <c r="B1424" s="455" t="s">
        <v>12730</v>
      </c>
      <c r="C1424" s="460" t="s">
        <v>12731</v>
      </c>
      <c r="D1424" s="50" t="s">
        <v>7985</v>
      </c>
      <c r="E1424" s="460"/>
      <c r="F1424" s="464" t="s">
        <v>2321</v>
      </c>
      <c r="G1424" s="464" t="s">
        <v>1610</v>
      </c>
      <c r="H1424" s="455"/>
      <c r="I1424" s="359">
        <v>3</v>
      </c>
    </row>
    <row r="1425" spans="1:9" ht="75.75" customHeight="1" x14ac:dyDescent="0.2">
      <c r="A1425" s="455">
        <v>1417</v>
      </c>
      <c r="B1425" s="455" t="s">
        <v>12732</v>
      </c>
      <c r="C1425" s="460" t="s">
        <v>12733</v>
      </c>
      <c r="D1425" s="50" t="s">
        <v>7985</v>
      </c>
      <c r="E1425" s="460"/>
      <c r="F1425" s="464" t="s">
        <v>2321</v>
      </c>
      <c r="G1425" s="464" t="s">
        <v>1610</v>
      </c>
      <c r="H1425" s="455"/>
      <c r="I1425" s="359">
        <v>5</v>
      </c>
    </row>
    <row r="1426" spans="1:9" ht="61.5" customHeight="1" x14ac:dyDescent="0.2">
      <c r="A1426" s="455">
        <v>1418</v>
      </c>
      <c r="B1426" s="455" t="s">
        <v>12734</v>
      </c>
      <c r="C1426" s="460" t="s">
        <v>12735</v>
      </c>
      <c r="D1426" s="50" t="s">
        <v>7985</v>
      </c>
      <c r="E1426" s="460"/>
      <c r="F1426" s="464" t="s">
        <v>2321</v>
      </c>
      <c r="G1426" s="464" t="s">
        <v>1610</v>
      </c>
      <c r="H1426" s="455"/>
      <c r="I1426" s="359">
        <v>2</v>
      </c>
    </row>
    <row r="1427" spans="1:9" ht="63" customHeight="1" x14ac:dyDescent="0.2">
      <c r="A1427" s="455">
        <v>1419</v>
      </c>
      <c r="B1427" s="455" t="s">
        <v>12736</v>
      </c>
      <c r="C1427" s="460" t="s">
        <v>12737</v>
      </c>
      <c r="D1427" s="50" t="s">
        <v>7985</v>
      </c>
      <c r="E1427" s="460"/>
      <c r="F1427" s="464" t="s">
        <v>2321</v>
      </c>
      <c r="G1427" s="464" t="s">
        <v>1610</v>
      </c>
      <c r="H1427" s="455"/>
      <c r="I1427" s="359">
        <v>3</v>
      </c>
    </row>
    <row r="1428" spans="1:9" ht="111" customHeight="1" x14ac:dyDescent="0.2">
      <c r="A1428" s="455">
        <v>1420</v>
      </c>
      <c r="B1428" s="455" t="s">
        <v>12738</v>
      </c>
      <c r="C1428" s="460" t="s">
        <v>12739</v>
      </c>
      <c r="D1428" s="50" t="s">
        <v>7985</v>
      </c>
      <c r="E1428" s="460"/>
      <c r="F1428" s="464" t="s">
        <v>2321</v>
      </c>
      <c r="G1428" s="464" t="s">
        <v>1610</v>
      </c>
      <c r="H1428" s="455"/>
      <c r="I1428" s="359">
        <v>1</v>
      </c>
    </row>
    <row r="1429" spans="1:9" ht="111" customHeight="1" x14ac:dyDescent="0.2">
      <c r="A1429" s="455">
        <v>1421</v>
      </c>
      <c r="B1429" s="455" t="s">
        <v>12740</v>
      </c>
      <c r="C1429" s="460" t="s">
        <v>12741</v>
      </c>
      <c r="D1429" s="50" t="s">
        <v>7985</v>
      </c>
      <c r="E1429" s="460"/>
      <c r="F1429" s="464" t="s">
        <v>2321</v>
      </c>
      <c r="G1429" s="464" t="s">
        <v>1610</v>
      </c>
      <c r="H1429" s="455"/>
      <c r="I1429" s="359">
        <v>1</v>
      </c>
    </row>
    <row r="1430" spans="1:9" ht="88.5" customHeight="1" x14ac:dyDescent="0.2">
      <c r="A1430" s="455">
        <v>1422</v>
      </c>
      <c r="B1430" s="455" t="s">
        <v>12742</v>
      </c>
      <c r="C1430" s="460" t="s">
        <v>12743</v>
      </c>
      <c r="D1430" s="50" t="s">
        <v>7985</v>
      </c>
      <c r="E1430" s="460"/>
      <c r="F1430" s="464" t="s">
        <v>2321</v>
      </c>
      <c r="G1430" s="464" t="s">
        <v>1610</v>
      </c>
      <c r="H1430" s="455"/>
      <c r="I1430" s="359">
        <v>1</v>
      </c>
    </row>
    <row r="1431" spans="1:9" ht="70.5" customHeight="1" x14ac:dyDescent="0.2">
      <c r="A1431" s="455">
        <v>1423</v>
      </c>
      <c r="B1431" s="455" t="s">
        <v>12744</v>
      </c>
      <c r="C1431" s="460" t="s">
        <v>12745</v>
      </c>
      <c r="D1431" s="50" t="s">
        <v>7985</v>
      </c>
      <c r="E1431" s="460"/>
      <c r="F1431" s="464" t="s">
        <v>2321</v>
      </c>
      <c r="G1431" s="464" t="s">
        <v>1610</v>
      </c>
      <c r="H1431" s="455"/>
      <c r="I1431" s="359">
        <v>1</v>
      </c>
    </row>
    <row r="1432" spans="1:9" ht="111" customHeight="1" x14ac:dyDescent="0.2">
      <c r="A1432" s="455">
        <v>1424</v>
      </c>
      <c r="B1432" s="455" t="s">
        <v>12746</v>
      </c>
      <c r="C1432" s="460" t="s">
        <v>12747</v>
      </c>
      <c r="D1432" s="50" t="s">
        <v>7985</v>
      </c>
      <c r="E1432" s="460"/>
      <c r="F1432" s="464" t="s">
        <v>2321</v>
      </c>
      <c r="G1432" s="464" t="s">
        <v>1610</v>
      </c>
      <c r="H1432" s="455"/>
      <c r="I1432" s="359">
        <v>1</v>
      </c>
    </row>
    <row r="1433" spans="1:9" ht="75" customHeight="1" x14ac:dyDescent="0.2">
      <c r="A1433" s="455">
        <v>1425</v>
      </c>
      <c r="B1433" s="455" t="s">
        <v>12748</v>
      </c>
      <c r="C1433" s="460" t="s">
        <v>12749</v>
      </c>
      <c r="D1433" s="50" t="s">
        <v>7985</v>
      </c>
      <c r="E1433" s="460"/>
      <c r="F1433" s="464" t="s">
        <v>2321</v>
      </c>
      <c r="G1433" s="464" t="s">
        <v>1610</v>
      </c>
      <c r="H1433" s="455"/>
      <c r="I1433" s="359">
        <v>1</v>
      </c>
    </row>
    <row r="1434" spans="1:9" ht="111" customHeight="1" x14ac:dyDescent="0.2">
      <c r="A1434" s="455">
        <v>1426</v>
      </c>
      <c r="B1434" s="455" t="s">
        <v>12750</v>
      </c>
      <c r="C1434" s="460" t="s">
        <v>12751</v>
      </c>
      <c r="D1434" s="50" t="s">
        <v>7985</v>
      </c>
      <c r="E1434" s="460"/>
      <c r="F1434" s="464" t="s">
        <v>2321</v>
      </c>
      <c r="G1434" s="464" t="s">
        <v>1610</v>
      </c>
      <c r="H1434" s="455"/>
      <c r="I1434" s="359">
        <v>1</v>
      </c>
    </row>
    <row r="1435" spans="1:9" ht="73.5" customHeight="1" x14ac:dyDescent="0.2">
      <c r="A1435" s="455">
        <v>1427</v>
      </c>
      <c r="B1435" s="430" t="s">
        <v>12752</v>
      </c>
      <c r="C1435" s="478" t="s">
        <v>12753</v>
      </c>
      <c r="D1435" s="551" t="s">
        <v>7985</v>
      </c>
      <c r="E1435" s="478"/>
      <c r="F1435" s="464" t="s">
        <v>2321</v>
      </c>
      <c r="G1435" s="464" t="s">
        <v>1610</v>
      </c>
      <c r="H1435" s="455"/>
      <c r="I1435" s="359">
        <v>4</v>
      </c>
    </row>
    <row r="1436" spans="1:9" ht="64.5" customHeight="1" x14ac:dyDescent="0.2">
      <c r="A1436" s="455">
        <v>1428</v>
      </c>
      <c r="B1436" s="455" t="s">
        <v>12754</v>
      </c>
      <c r="C1436" s="460" t="s">
        <v>12755</v>
      </c>
      <c r="D1436" s="50" t="s">
        <v>7985</v>
      </c>
      <c r="E1436" s="460"/>
      <c r="F1436" s="464" t="s">
        <v>2321</v>
      </c>
      <c r="G1436" s="464" t="s">
        <v>1610</v>
      </c>
      <c r="H1436" s="455"/>
      <c r="I1436" s="359">
        <v>1</v>
      </c>
    </row>
    <row r="1437" spans="1:9" ht="66.75" customHeight="1" x14ac:dyDescent="0.2">
      <c r="A1437" s="455">
        <v>1429</v>
      </c>
      <c r="B1437" s="455" t="s">
        <v>12756</v>
      </c>
      <c r="C1437" s="460" t="s">
        <v>12757</v>
      </c>
      <c r="D1437" s="50" t="s">
        <v>7985</v>
      </c>
      <c r="E1437" s="460"/>
      <c r="F1437" s="464" t="s">
        <v>2321</v>
      </c>
      <c r="G1437" s="464" t="s">
        <v>1610</v>
      </c>
      <c r="H1437" s="455"/>
      <c r="I1437" s="359">
        <v>1</v>
      </c>
    </row>
    <row r="1438" spans="1:9" ht="74.25" customHeight="1" x14ac:dyDescent="0.2">
      <c r="A1438" s="455">
        <v>1430</v>
      </c>
      <c r="B1438" s="455" t="s">
        <v>12758</v>
      </c>
      <c r="C1438" s="460" t="s">
        <v>12759</v>
      </c>
      <c r="D1438" s="50" t="s">
        <v>7985</v>
      </c>
      <c r="E1438" s="460"/>
      <c r="F1438" s="464" t="s">
        <v>740</v>
      </c>
      <c r="G1438" s="464" t="s">
        <v>1610</v>
      </c>
      <c r="H1438" s="455"/>
      <c r="I1438" s="359">
        <v>1</v>
      </c>
    </row>
    <row r="1439" spans="1:9" ht="60" customHeight="1" x14ac:dyDescent="0.2">
      <c r="A1439" s="455">
        <v>1431</v>
      </c>
      <c r="B1439" s="455" t="s">
        <v>12760</v>
      </c>
      <c r="C1439" s="460" t="s">
        <v>12761</v>
      </c>
      <c r="D1439" s="50" t="s">
        <v>7985</v>
      </c>
      <c r="E1439" s="460" t="s">
        <v>12762</v>
      </c>
      <c r="F1439" s="464" t="s">
        <v>4161</v>
      </c>
      <c r="G1439" s="464" t="s">
        <v>1610</v>
      </c>
      <c r="H1439" s="455"/>
      <c r="I1439" s="359">
        <v>1</v>
      </c>
    </row>
    <row r="1440" spans="1:9" ht="127.5" customHeight="1" x14ac:dyDescent="0.2">
      <c r="A1440" s="455">
        <v>1432</v>
      </c>
      <c r="B1440" s="455" t="s">
        <v>12763</v>
      </c>
      <c r="C1440" s="460" t="s">
        <v>12764</v>
      </c>
      <c r="D1440" s="50" t="s">
        <v>7985</v>
      </c>
      <c r="E1440" s="460" t="s">
        <v>12765</v>
      </c>
      <c r="F1440" s="464" t="s">
        <v>740</v>
      </c>
      <c r="G1440" s="464" t="s">
        <v>1610</v>
      </c>
      <c r="H1440" s="455"/>
      <c r="I1440" s="359">
        <v>1</v>
      </c>
    </row>
    <row r="1441" spans="1:9" ht="70.5" customHeight="1" x14ac:dyDescent="0.2">
      <c r="A1441" s="455">
        <v>1433</v>
      </c>
      <c r="B1441" s="455" t="s">
        <v>12766</v>
      </c>
      <c r="C1441" s="460" t="s">
        <v>12767</v>
      </c>
      <c r="D1441" s="50" t="s">
        <v>7985</v>
      </c>
      <c r="E1441" s="460" t="s">
        <v>12767</v>
      </c>
      <c r="F1441" s="464" t="s">
        <v>740</v>
      </c>
      <c r="G1441" s="464" t="s">
        <v>1610</v>
      </c>
      <c r="H1441" s="455"/>
      <c r="I1441" s="356">
        <v>1</v>
      </c>
    </row>
    <row r="1442" spans="1:9" ht="78" customHeight="1" x14ac:dyDescent="0.2">
      <c r="A1442" s="455">
        <v>1434</v>
      </c>
      <c r="B1442" s="455" t="s">
        <v>12768</v>
      </c>
      <c r="C1442" s="460" t="s">
        <v>12769</v>
      </c>
      <c r="D1442" s="50" t="s">
        <v>12770</v>
      </c>
      <c r="E1442" s="460" t="s">
        <v>12771</v>
      </c>
      <c r="F1442" s="464" t="s">
        <v>2321</v>
      </c>
      <c r="G1442" s="464" t="s">
        <v>1610</v>
      </c>
      <c r="H1442" s="455"/>
      <c r="I1442" s="356">
        <v>1</v>
      </c>
    </row>
    <row r="1443" spans="1:9" ht="95.25" customHeight="1" x14ac:dyDescent="0.2">
      <c r="A1443" s="455">
        <v>1435</v>
      </c>
      <c r="B1443" s="455" t="s">
        <v>12772</v>
      </c>
      <c r="C1443" s="460" t="s">
        <v>12773</v>
      </c>
      <c r="D1443" s="50" t="s">
        <v>7985</v>
      </c>
      <c r="E1443" s="460" t="s">
        <v>12774</v>
      </c>
      <c r="F1443" s="464" t="s">
        <v>2340</v>
      </c>
      <c r="G1443" s="464" t="s">
        <v>1610</v>
      </c>
      <c r="H1443" s="455"/>
      <c r="I1443" s="356">
        <v>1</v>
      </c>
    </row>
    <row r="1444" spans="1:9" ht="93" customHeight="1" x14ac:dyDescent="0.2">
      <c r="A1444" s="455">
        <v>1436</v>
      </c>
      <c r="B1444" s="455" t="s">
        <v>12775</v>
      </c>
      <c r="C1444" s="460" t="s">
        <v>10167</v>
      </c>
      <c r="D1444" s="50"/>
      <c r="E1444" s="460" t="s">
        <v>12776</v>
      </c>
      <c r="F1444" s="464" t="s">
        <v>740</v>
      </c>
      <c r="G1444" s="464" t="s">
        <v>1610</v>
      </c>
      <c r="H1444" s="455"/>
      <c r="I1444" s="356">
        <v>4</v>
      </c>
    </row>
    <row r="1445" spans="1:9" ht="66" customHeight="1" x14ac:dyDescent="0.2">
      <c r="A1445" s="455">
        <v>1437</v>
      </c>
      <c r="B1445" s="455" t="s">
        <v>12777</v>
      </c>
      <c r="C1445" s="460" t="s">
        <v>12778</v>
      </c>
      <c r="D1445" s="50"/>
      <c r="E1445" s="460" t="s">
        <v>12779</v>
      </c>
      <c r="F1445" s="464" t="s">
        <v>740</v>
      </c>
      <c r="G1445" s="464" t="s">
        <v>1610</v>
      </c>
      <c r="H1445" s="455"/>
      <c r="I1445" s="356">
        <v>2</v>
      </c>
    </row>
    <row r="1446" spans="1:9" ht="63.75" customHeight="1" x14ac:dyDescent="0.2">
      <c r="A1446" s="455">
        <v>1438</v>
      </c>
      <c r="B1446" s="455" t="s">
        <v>12780</v>
      </c>
      <c r="C1446" s="460" t="s">
        <v>12781</v>
      </c>
      <c r="D1446" s="50"/>
      <c r="E1446" s="147" t="s">
        <v>12782</v>
      </c>
      <c r="F1446" s="464" t="s">
        <v>740</v>
      </c>
      <c r="G1446" s="464" t="s">
        <v>1610</v>
      </c>
      <c r="H1446" s="455"/>
      <c r="I1446" s="356">
        <v>1</v>
      </c>
    </row>
    <row r="1447" spans="1:9" ht="67.5" customHeight="1" x14ac:dyDescent="0.2">
      <c r="A1447" s="455">
        <v>1439</v>
      </c>
      <c r="B1447" s="455" t="s">
        <v>12783</v>
      </c>
      <c r="C1447" s="460" t="s">
        <v>12784</v>
      </c>
      <c r="D1447" s="50"/>
      <c r="E1447" s="147" t="s">
        <v>12785</v>
      </c>
      <c r="F1447" s="464" t="s">
        <v>740</v>
      </c>
      <c r="G1447" s="464" t="s">
        <v>1610</v>
      </c>
      <c r="H1447" s="455"/>
      <c r="I1447" s="356">
        <v>1</v>
      </c>
    </row>
    <row r="1448" spans="1:9" ht="17.25" customHeight="1" x14ac:dyDescent="0.2">
      <c r="C1448" s="477"/>
      <c r="I1448" s="576">
        <f>SUM(I9:I1447)</f>
        <v>4386</v>
      </c>
    </row>
    <row r="1449" spans="1:9" x14ac:dyDescent="0.2">
      <c r="D1449" s="476"/>
      <c r="E1449" s="475"/>
      <c r="F1449" s="467"/>
      <c r="H1449" s="475"/>
      <c r="I1449" s="475"/>
    </row>
  </sheetData>
  <mergeCells count="13">
    <mergeCell ref="F6:F7"/>
    <mergeCell ref="G6:G7"/>
    <mergeCell ref="H6:H7"/>
    <mergeCell ref="I6:I7"/>
    <mergeCell ref="A1:B1"/>
    <mergeCell ref="A2:B2"/>
    <mergeCell ref="A3:G3"/>
    <mergeCell ref="A5:H5"/>
    <mergeCell ref="A6:A7"/>
    <mergeCell ref="B6:B7"/>
    <mergeCell ref="C6:C7"/>
    <mergeCell ref="D6:D7"/>
    <mergeCell ref="E6:E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vt:i4>
      </vt:variant>
    </vt:vector>
  </HeadingPairs>
  <TitlesOfParts>
    <vt:vector size="19" baseType="lpstr">
      <vt:lpstr>Адм, общ., произ.,иные зд. 1.2</vt:lpstr>
      <vt:lpstr>Нежилые помещения 1.4</vt:lpstr>
      <vt:lpstr>Незавершенное кап.стр-во 1.14</vt:lpstr>
      <vt:lpstr>Сети канализационные 1.9</vt:lpstr>
      <vt:lpstr>Сети электрические 1.6 </vt:lpstr>
      <vt:lpstr>Сети водопроводные 1.8</vt:lpstr>
      <vt:lpstr>Сети теплоснабжения 1.7</vt:lpstr>
      <vt:lpstr>Автомобильные дороги 1.13</vt:lpstr>
      <vt:lpstr>Сети телекоммуникационные 1.11</vt:lpstr>
      <vt:lpstr>Сооружения 1.5</vt:lpstr>
      <vt:lpstr> иное недвижимое имущество 1.12</vt:lpstr>
      <vt:lpstr>Жилищный фонд 1.3</vt:lpstr>
      <vt:lpstr>Земельные участки 1.1.</vt:lpstr>
      <vt:lpstr>машины и оборудование</vt:lpstr>
      <vt:lpstr>Транспорт</vt:lpstr>
      <vt:lpstr>Иное движимое имущество</vt:lpstr>
      <vt:lpstr>Лист1</vt:lpstr>
      <vt:lpstr>'Жилищный фонд 1.3'!Заголовки_для_печати</vt:lpstr>
      <vt:lpstr>'Сети канализационные 1.9'!Заголовки_для_печати</vt:lpstr>
    </vt:vector>
  </TitlesOfParts>
  <Company>Комитет по финансам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Максименко Борис</dc:creator>
  <cp:lastModifiedBy>Валентина Ничвоглод</cp:lastModifiedBy>
  <cp:lastPrinted>2021-02-03T07:10:23Z</cp:lastPrinted>
  <dcterms:created xsi:type="dcterms:W3CDTF">2003-05-07T06:58:27Z</dcterms:created>
  <dcterms:modified xsi:type="dcterms:W3CDTF">2021-02-07T09:30:51Z</dcterms:modified>
</cp:coreProperties>
</file>