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735" tabRatio="575" activeTab="0"/>
  </bookViews>
  <sheets>
    <sheet name="доходы " sheetId="1" r:id="rId1"/>
  </sheets>
  <definedNames>
    <definedName name="_xlnm.Print_Titles" localSheetId="0">'доходы '!$13:$13</definedName>
  </definedNames>
  <calcPr fullCalcOnLoad="1"/>
</workbook>
</file>

<file path=xl/sharedStrings.xml><?xml version="1.0" encoding="utf-8"?>
<sst xmlns="http://schemas.openxmlformats.org/spreadsheetml/2006/main" count="103" uniqueCount="88">
  <si>
    <t xml:space="preserve">Наименование </t>
  </si>
  <si>
    <t>Дотации бюджетам городских округов на выравнивание уровня бюджетной обеспеченности</t>
  </si>
  <si>
    <t>000 2 00 00000 00 0000 000</t>
  </si>
  <si>
    <t xml:space="preserve">БЕЗВОЗМЕЗДНЫЕ ПОСТУПЛЕНИЯ </t>
  </si>
  <si>
    <t>Код</t>
  </si>
  <si>
    <t>НАЛОГОВЫЕ И НЕНАЛОГОВЫЕ ДОХОДЫ</t>
  </si>
  <si>
    <t>Субсидии бюджетам  субъектов Российской Федерации и муниципальных образований (межбюджетные субсидии)</t>
  </si>
  <si>
    <t>Прочие субсидии бюджетам городских округов</t>
  </si>
  <si>
    <t>Субвенции бюджетам городских округов на осуществление  первичного воинского учета на территориях, где отсутствуют военные комиссариаты</t>
  </si>
  <si>
    <t>Субвенции бюджетам городских округов на выполнение передаваемых полномочий субъектов Российской Федерации</t>
  </si>
  <si>
    <t xml:space="preserve">Субвенции на функционирование административных комиссий при местных администрациях </t>
  </si>
  <si>
    <t>Субвенции  на компенсационные выплаты на питание обучающимся в муниципальных образовательных учреждениях, нуждающимся в социальной поддержке</t>
  </si>
  <si>
    <t>Субвенции  на выплату  компенсации затрат родителей (законных представителей) на воспитание и обучение детей-инвалидов на дому</t>
  </si>
  <si>
    <t>Субвенции на содержание ребенка в семье опекуна (попечителя) и приемной семье, а также на вознаграждение, причитающееся приемному родителю (краевая)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</si>
  <si>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</si>
  <si>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 округов на  обеспечение    жильем   отдельных категорий    граждан,   установленных Федеральным   законом  от  12.01.1995 года  N 5-ФЗ  "О  ветеранах",  в соответствии   с  Указом   Президента Российской  Федерации от 7.05.2008 года N 714   "Об  обеспечении  жильем ветеранов    ВОВ 1941 - 1945 годов"</t>
  </si>
  <si>
    <t>092 2 02 04000 00 0000 151</t>
  </si>
  <si>
    <t>Иные межбюджетные трансферты</t>
  </si>
  <si>
    <t>092 2 02 04999 04 0000 151</t>
  </si>
  <si>
    <t>Прочие межбюджетные трансферты</t>
  </si>
  <si>
    <t>на санаторно-курортное лечение пед. работников учреждений образования по распоряжению Администрации Алтайского края от 20.07.2011 г. № 289-р</t>
  </si>
  <si>
    <t>премирование победителей конкурсов по благоустройству</t>
  </si>
  <si>
    <t>на выплату премий Губернатора Алтайского края учащимся общеобразовательных учреждений по распоряжению администрации Алтайского края от 11.07.2011 г. № 248-р</t>
  </si>
  <si>
    <t>единовременная выплата отличникам из многодетных семей</t>
  </si>
  <si>
    <t>000 2 19 00000 00 0000 000</t>
  </si>
  <si>
    <t>Возврат остатков субсидий,субвеций и иных межбюджетных трансфертов,имеющих целевое назначение, прошлых лет</t>
  </si>
  <si>
    <t>ИТОГО ДОХОДОВ</t>
  </si>
  <si>
    <t>Субвенции на функционирование комиссий по делам несовершеннолетних и защите их прав и осуществление деятельности по опеке и попечительству над детьми сиротами и детьми, оставшимися без попечения родителей</t>
  </si>
  <si>
    <t>Субвенции между бюджетами муниципальных районов и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организациях, включая расходы на оплату труда, учебные пособия, приобретение средств обучения, игр, игрушек (за исключением расходов на содержание зданий и оплату коммунальных услуг)</t>
  </si>
  <si>
    <t>ПРИЛОЖЕНИЕ 4</t>
  </si>
  <si>
    <t>тыс. рублей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</si>
  <si>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части финансирования расходов на оплату труда работников общеобразовательных учреждений, на компенсационные выплаты на книгоиздательскую продукцию,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</si>
  <si>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по отлову и содержанию безнадзорных животных</t>
  </si>
  <si>
    <t xml:space="preserve">           города Яровое Алтайского края</t>
  </si>
  <si>
    <t xml:space="preserve">   Объем  доходов городского бюджета на 2018 год</t>
  </si>
  <si>
    <t>092 2 02 15001 04 0000 151</t>
  </si>
  <si>
    <t>092 2 02 20000 00 0000 151</t>
  </si>
  <si>
    <t>092 2 02 10000 00 0000 151</t>
  </si>
  <si>
    <t>Дотации бюджетам бюджетной системы Российской Федерации</t>
  </si>
  <si>
    <t>092 2 02 29999 04 0000 151</t>
  </si>
  <si>
    <t>092 2 02 30000 00 0000 151</t>
  </si>
  <si>
    <t>Субвенции бюджетам бюджетной системы Российской Федерации</t>
  </si>
  <si>
    <t xml:space="preserve">092 2 02 35118 04 0000 151 </t>
  </si>
  <si>
    <t xml:space="preserve">092 2 02 30024 04 0000 151
</t>
  </si>
  <si>
    <t>092 2 02 35120 04 0000 151</t>
  </si>
  <si>
    <t>092 2 02 35134 04 0000 151</t>
  </si>
  <si>
    <t>092 2 02 25555 04 0000 151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</si>
  <si>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</si>
  <si>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092 2 02 25556 04 0000 151</t>
  </si>
  <si>
    <t>Субсидии бюджетам городских округов на поддержку обустройства мест массового отдыха населения (городских парков)</t>
  </si>
  <si>
    <t>092 2 02 20216 04 0000 151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</si>
  <si>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</si>
  <si>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                                                            к решению Городского Собрания депутатов </t>
  </si>
  <si>
    <t xml:space="preserve">Сумма </t>
  </si>
  <si>
    <t xml:space="preserve"> Сумма в проекте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</si>
  <si>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</si>
  <si>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изменения</t>
  </si>
  <si>
    <t>092 2 02 15002 04 0000 151</t>
  </si>
  <si>
    <t>Дотации бюджетам городских округов на поддержку мер по обеспечению сбалансированности бюджетов</t>
  </si>
  <si>
    <t xml:space="preserve">Субсидии бюджетам городских округов на реализацию мероприятий  КАИП в рамках подпрограммы "Обеспечение условий реализации программы и развития отрасли" государственной программы Алтайского края "Развитие культуры Алтайского края" на 2015-2020 годы </t>
  </si>
  <si>
    <t>Субсидии бюджетам городских округов на проведение детской оздоровительной кампании</t>
  </si>
  <si>
    <t>092 2 02 35135 04 0000 151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</si>
  <si>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</si>
  <si>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092 2 19 60010 04 0000 151</t>
  </si>
  <si>
    <t>тыс.рублей</t>
  </si>
  <si>
    <t>30206,8</t>
  </si>
  <si>
    <t>0</t>
  </si>
  <si>
    <t xml:space="preserve">092 2 02 25497 04 0000 151
</t>
  </si>
  <si>
    <t>Субсидии бюджетам городских округов на реализацию мероприятий по обеспечению жильем молодых семей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</si>
  <si>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</si>
  <si>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городских округов на частичную компенсацию дополнительных расходов местных бюджетов по оплате труда работников муниципальных учреждений в связи с увеличением в 2018 году минимального размера оплаты труда округов на частичную компенсацию дополнительных расходов местных бюджетов по оплате труда работников муниципальных учреждений в связи с увеличением в 2018 году минимального размера оплаты труда</t>
  </si>
  <si>
    <t>Субсидии бюджетам муниципальных районов и городских округов на реализацию мероприятий краевой адресной инвестиционной программы в рамках  подпрограммы "Обеспечение жильем молодых семей в Алтайском крае" на 2015 - 2020 годы государственной программы Алтайского края "Обеспечение доступным и комфортным жильем населения Алтайского края" на 2014-2020 годы</t>
  </si>
  <si>
    <t>336,9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</si>
  <si>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</si>
  <si>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092 2 19 25555 04 0000 151</t>
  </si>
  <si>
    <t>-610,1</t>
  </si>
  <si>
    <t>Субсидии бюджетам городских округов на капитальный ремонт школы № 14</t>
  </si>
  <si>
    <t>Субсидии бюджетам городских округов на капитальный ремонт школы № 19</t>
  </si>
  <si>
    <t>5437,8</t>
  </si>
  <si>
    <t>6605,5</t>
  </si>
  <si>
    <t>11104,7</t>
  </si>
  <si>
    <t>Сумма</t>
  </si>
  <si>
    <t>5128</t>
  </si>
  <si>
    <t>175,4</t>
  </si>
  <si>
    <t>271,8</t>
  </si>
  <si>
    <t>6198,7</t>
  </si>
  <si>
    <t>тыс.руб.</t>
  </si>
  <si>
    <t xml:space="preserve">от 25.12.2018  № 46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</si>
</sst>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[$€-2]\ ###,000_);[Red]\([$€-2]\ ###,000\)"/>
    <numFmt numFmtId="184" formatCode="[$-FC19]d\ mmmm\ yyyy\ &quot;г.&quot;"/>
    <numFmt numFmtId="185" formatCode="0.0000000"/>
    <numFmt numFmtId="186" formatCode="0.000000"/>
    <numFmt numFmtId="187" formatCode="0.00000"/>
  </numFmts>
  <fonts count="46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6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78" fontId="8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178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178" fontId="9" fillId="0" borderId="10" xfId="0" applyNumberFormat="1" applyFont="1" applyFill="1" applyBorder="1" applyAlignment="1">
      <alignment/>
    </xf>
    <xf numFmtId="178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left" wrapText="1"/>
    </xf>
    <xf numFmtId="178" fontId="10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left" wrapText="1"/>
    </xf>
    <xf numFmtId="178" fontId="10" fillId="0" borderId="10" xfId="0" applyNumberFormat="1" applyFont="1" applyFill="1" applyBorder="1" applyAlignment="1">
      <alignment/>
    </xf>
    <xf numFmtId="0" fontId="9" fillId="0" borderId="12" xfId="0" applyFont="1" applyBorder="1" applyAlignment="1">
      <alignment horizontal="center"/>
    </xf>
    <xf numFmtId="49" fontId="9" fillId="0" borderId="10" xfId="0" applyNumberFormat="1" applyFont="1" applyBorder="1" applyAlignment="1">
      <alignment vertical="center" wrapText="1"/>
    </xf>
    <xf numFmtId="0" fontId="10" fillId="0" borderId="13" xfId="0" applyFont="1" applyBorder="1" applyAlignment="1">
      <alignment horizontal="center"/>
    </xf>
    <xf numFmtId="49" fontId="10" fillId="0" borderId="13" xfId="0" applyNumberFormat="1" applyFont="1" applyBorder="1" applyAlignment="1">
      <alignment horizontal="left" wrapText="1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left" vertical="center" wrapText="1"/>
    </xf>
    <xf numFmtId="178" fontId="8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left" vertical="justify" wrapText="1"/>
    </xf>
    <xf numFmtId="49" fontId="10" fillId="0" borderId="10" xfId="0" applyNumberFormat="1" applyFont="1" applyBorder="1" applyAlignment="1">
      <alignment horizontal="left" vertical="justify" wrapText="1"/>
    </xf>
    <xf numFmtId="0" fontId="0" fillId="0" borderId="10" xfId="0" applyBorder="1" applyAlignment="1">
      <alignment/>
    </xf>
    <xf numFmtId="0" fontId="6" fillId="0" borderId="0" xfId="0" applyFont="1" applyAlignment="1">
      <alignment horizontal="right"/>
    </xf>
    <xf numFmtId="49" fontId="9" fillId="0" borderId="10" xfId="0" applyNumberFormat="1" applyFont="1" applyBorder="1" applyAlignment="1">
      <alignment horizontal="right" wrapText="1"/>
    </xf>
    <xf numFmtId="0" fontId="9" fillId="0" borderId="10" xfId="0" applyNumberFormat="1" applyFont="1" applyBorder="1" applyAlignment="1">
      <alignment horizontal="right" wrapText="1"/>
    </xf>
    <xf numFmtId="178" fontId="0" fillId="0" borderId="0" xfId="0" applyNumberFormat="1" applyAlignment="1">
      <alignment/>
    </xf>
    <xf numFmtId="178" fontId="9" fillId="0" borderId="10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horizontal="right" vertical="justify" wrapText="1"/>
    </xf>
    <xf numFmtId="0" fontId="9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="75" zoomScaleNormal="75" zoomScalePageLayoutView="0" workbookViewId="0" topLeftCell="A1">
      <pane xSplit="3" ySplit="13" topLeftCell="H14" activePane="bottomRight" state="frozen"/>
      <selection pane="topLeft" activeCell="A8" sqref="A8"/>
      <selection pane="topRight" activeCell="D8" sqref="D8"/>
      <selection pane="bottomLeft" activeCell="A18" sqref="A18"/>
      <selection pane="bottomRight" activeCell="C12" sqref="C12"/>
    </sheetView>
  </sheetViews>
  <sheetFormatPr defaultColWidth="9.00390625" defaultRowHeight="12.75"/>
  <cols>
    <col min="1" max="1" width="4.75390625" style="0" customWidth="1"/>
    <col min="2" max="2" width="37.875" style="0" customWidth="1"/>
    <col min="3" max="3" width="115.125" style="3" customWidth="1"/>
    <col min="4" max="4" width="20.625" style="10" hidden="1" customWidth="1"/>
    <col min="5" max="5" width="19.75390625" style="10" hidden="1" customWidth="1"/>
    <col min="6" max="8" width="17.75390625" style="0" hidden="1" customWidth="1"/>
    <col min="9" max="9" width="3.625" style="0" hidden="1" customWidth="1"/>
    <col min="10" max="10" width="5.25390625" style="0" hidden="1" customWidth="1"/>
    <col min="11" max="16" width="17.25390625" style="0" hidden="1" customWidth="1"/>
    <col min="17" max="17" width="17.25390625" style="0" customWidth="1"/>
  </cols>
  <sheetData>
    <row r="1" spans="2:17" ht="15.75" customHeight="1">
      <c r="B1" s="6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5.75" customHeight="1">
      <c r="B2" s="6"/>
      <c r="C2" s="52" t="s">
        <v>29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2:17" ht="15.75" customHeight="1">
      <c r="B3" s="6"/>
      <c r="C3" s="52" t="s">
        <v>52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2:17" ht="16.5" customHeight="1">
      <c r="B4" s="6"/>
      <c r="C4" s="52" t="s">
        <v>33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2:17" ht="15.75" customHeight="1">
      <c r="B5" s="7"/>
      <c r="C5" s="52" t="s">
        <v>87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2:5" ht="2.25" customHeight="1" hidden="1">
      <c r="B6" s="7"/>
      <c r="C6" s="8"/>
      <c r="D6" s="8"/>
      <c r="E6" s="8"/>
    </row>
    <row r="7" spans="2:5" ht="2.25" customHeight="1" hidden="1">
      <c r="B7" s="7"/>
      <c r="C7" s="8"/>
      <c r="D7" s="8"/>
      <c r="E7" s="8"/>
    </row>
    <row r="8" spans="2:5" ht="17.25" customHeight="1">
      <c r="B8" s="7"/>
      <c r="C8" s="8"/>
      <c r="D8" s="8"/>
      <c r="E8" s="8"/>
    </row>
    <row r="9" spans="2:5" ht="19.5" customHeight="1">
      <c r="B9" s="12"/>
      <c r="C9" s="11" t="s">
        <v>34</v>
      </c>
      <c r="D9" s="13"/>
      <c r="E9" s="13"/>
    </row>
    <row r="10" spans="2:5" ht="9" customHeight="1">
      <c r="B10" s="14"/>
      <c r="C10" s="11"/>
      <c r="D10" s="13"/>
      <c r="E10" s="13"/>
    </row>
    <row r="11" spans="2:5" ht="9" customHeight="1">
      <c r="B11" s="14"/>
      <c r="C11" s="11"/>
      <c r="D11" s="13"/>
      <c r="E11" s="13"/>
    </row>
    <row r="12" spans="2:17" ht="33" customHeight="1">
      <c r="B12" s="14"/>
      <c r="C12" s="15"/>
      <c r="D12" s="16"/>
      <c r="E12" s="16" t="s">
        <v>30</v>
      </c>
      <c r="G12" s="43" t="s">
        <v>64</v>
      </c>
      <c r="H12" s="43"/>
      <c r="I12" s="43" t="s">
        <v>64</v>
      </c>
      <c r="J12" s="43"/>
      <c r="K12" s="43" t="s">
        <v>64</v>
      </c>
      <c r="L12" s="43"/>
      <c r="M12" s="43" t="s">
        <v>64</v>
      </c>
      <c r="N12" s="43"/>
      <c r="O12" s="43" t="s">
        <v>64</v>
      </c>
      <c r="P12" s="43"/>
      <c r="Q12" s="43" t="s">
        <v>86</v>
      </c>
    </row>
    <row r="13" spans="2:17" ht="46.5" customHeight="1">
      <c r="B13" s="17" t="s">
        <v>4</v>
      </c>
      <c r="C13" s="17" t="s">
        <v>0</v>
      </c>
      <c r="D13" s="18" t="s">
        <v>54</v>
      </c>
      <c r="E13" s="18" t="s">
        <v>53</v>
      </c>
      <c r="F13" s="18" t="s">
        <v>56</v>
      </c>
      <c r="G13" s="18" t="s">
        <v>53</v>
      </c>
      <c r="H13" s="18" t="s">
        <v>56</v>
      </c>
      <c r="I13" s="18" t="s">
        <v>53</v>
      </c>
      <c r="J13" s="18" t="s">
        <v>56</v>
      </c>
      <c r="K13" s="18" t="s">
        <v>53</v>
      </c>
      <c r="L13" s="18" t="s">
        <v>56</v>
      </c>
      <c r="M13" s="18" t="s">
        <v>53</v>
      </c>
      <c r="N13" s="18" t="s">
        <v>56</v>
      </c>
      <c r="O13" s="18" t="s">
        <v>81</v>
      </c>
      <c r="P13" s="18" t="s">
        <v>56</v>
      </c>
      <c r="Q13" s="18" t="s">
        <v>81</v>
      </c>
    </row>
    <row r="14" spans="2:17" s="9" customFormat="1" ht="18.75" customHeight="1">
      <c r="B14" s="17"/>
      <c r="C14" s="19" t="s">
        <v>5</v>
      </c>
      <c r="D14" s="20">
        <v>119513.1</v>
      </c>
      <c r="E14" s="20">
        <v>119513.1</v>
      </c>
      <c r="F14" s="20"/>
      <c r="G14" s="20">
        <f>E14+F14</f>
        <v>119513.1</v>
      </c>
      <c r="H14" s="20">
        <v>2063</v>
      </c>
      <c r="I14" s="20">
        <f>G14+H14</f>
        <v>121576.1</v>
      </c>
      <c r="J14" s="20"/>
      <c r="K14" s="20">
        <f aca="true" t="shared" si="0" ref="K14:K20">I14+J14</f>
        <v>121576.1</v>
      </c>
      <c r="L14" s="20">
        <v>-16000</v>
      </c>
      <c r="M14" s="20">
        <f>K14+L14</f>
        <v>105576.1</v>
      </c>
      <c r="N14" s="20">
        <f>-3926.4-2153.6</f>
        <v>-6080</v>
      </c>
      <c r="O14" s="20">
        <f>M14+N14</f>
        <v>99496.1</v>
      </c>
      <c r="P14" s="20">
        <v>-4820.4</v>
      </c>
      <c r="Q14" s="20">
        <f>O14+P14</f>
        <v>94675.70000000001</v>
      </c>
    </row>
    <row r="15" spans="2:17" ht="20.25" customHeight="1">
      <c r="B15" s="21" t="s">
        <v>2</v>
      </c>
      <c r="C15" s="22" t="s">
        <v>3</v>
      </c>
      <c r="D15" s="20">
        <f>D16+D32+D54+D20+D48</f>
        <v>102722.29999999999</v>
      </c>
      <c r="E15" s="20">
        <f>E16+E32+E54+E20+E48</f>
        <v>121226.4</v>
      </c>
      <c r="F15" s="20">
        <f>F16+F32+F54+F20+F48</f>
        <v>48713</v>
      </c>
      <c r="G15" s="20">
        <f aca="true" t="shared" si="1" ref="G15:G57">E15+F15</f>
        <v>169939.4</v>
      </c>
      <c r="H15" s="20">
        <f>H16+H20+H32+H54</f>
        <v>12385</v>
      </c>
      <c r="I15" s="20">
        <f aca="true" t="shared" si="2" ref="I15:I57">G15+H15</f>
        <v>182324.4</v>
      </c>
      <c r="J15" s="20">
        <f>J16+J20+J32+J54</f>
        <v>31109.7</v>
      </c>
      <c r="K15" s="20">
        <f t="shared" si="0"/>
        <v>213434.1</v>
      </c>
      <c r="L15" s="20">
        <f>L16+L20+L32+L54</f>
        <v>55022.8</v>
      </c>
      <c r="M15" s="20">
        <f aca="true" t="shared" si="3" ref="M15:M57">K15+L15</f>
        <v>268456.9</v>
      </c>
      <c r="N15" s="20">
        <f>N16+N20+N32+N54</f>
        <v>13993.9</v>
      </c>
      <c r="O15" s="20">
        <f aca="true" t="shared" si="4" ref="O15:O57">M15+N15</f>
        <v>282450.80000000005</v>
      </c>
      <c r="P15" s="20">
        <f>P16+P20+P32+P54</f>
        <v>5000</v>
      </c>
      <c r="Q15" s="20">
        <f aca="true" t="shared" si="5" ref="Q15:Q57">O15+P15</f>
        <v>287450.80000000005</v>
      </c>
    </row>
    <row r="16" spans="2:17" ht="18.75" customHeight="1">
      <c r="B16" s="21" t="s">
        <v>37</v>
      </c>
      <c r="C16" s="22" t="s">
        <v>38</v>
      </c>
      <c r="D16" s="20">
        <f>D17+D18</f>
        <v>17784.4</v>
      </c>
      <c r="E16" s="20">
        <f>E17+E18</f>
        <v>19602.4</v>
      </c>
      <c r="F16" s="20">
        <f>F17+F18</f>
        <v>2378</v>
      </c>
      <c r="G16" s="20">
        <f t="shared" si="1"/>
        <v>21980.4</v>
      </c>
      <c r="H16" s="20">
        <f>H17+H18</f>
        <v>2286</v>
      </c>
      <c r="I16" s="20">
        <f t="shared" si="2"/>
        <v>24266.4</v>
      </c>
      <c r="J16" s="20">
        <f>J17+J18</f>
        <v>0</v>
      </c>
      <c r="K16" s="20">
        <f t="shared" si="0"/>
        <v>24266.4</v>
      </c>
      <c r="L16" s="20">
        <f>L17+L18</f>
        <v>32148</v>
      </c>
      <c r="M16" s="20">
        <f t="shared" si="3"/>
        <v>56414.4</v>
      </c>
      <c r="N16" s="20">
        <f>N17+N18</f>
        <v>0</v>
      </c>
      <c r="O16" s="20">
        <f t="shared" si="4"/>
        <v>56414.4</v>
      </c>
      <c r="P16" s="20">
        <f>P17+P18</f>
        <v>5000</v>
      </c>
      <c r="Q16" s="20">
        <f t="shared" si="5"/>
        <v>61414.4</v>
      </c>
    </row>
    <row r="17" spans="2:17" ht="39" customHeight="1">
      <c r="B17" s="23" t="s">
        <v>35</v>
      </c>
      <c r="C17" s="24" t="s">
        <v>1</v>
      </c>
      <c r="D17" s="25">
        <f>17167+617.4</f>
        <v>17784.4</v>
      </c>
      <c r="E17" s="25">
        <f>18985+617.4</f>
        <v>19602.4</v>
      </c>
      <c r="F17" s="42"/>
      <c r="G17" s="26">
        <f t="shared" si="1"/>
        <v>19602.4</v>
      </c>
      <c r="H17" s="26"/>
      <c r="I17" s="47">
        <f t="shared" si="2"/>
        <v>19602.4</v>
      </c>
      <c r="J17" s="47" t="s">
        <v>66</v>
      </c>
      <c r="K17" s="47">
        <f t="shared" si="0"/>
        <v>19602.4</v>
      </c>
      <c r="L17" s="47" t="s">
        <v>66</v>
      </c>
      <c r="M17" s="47">
        <f t="shared" si="3"/>
        <v>19602.4</v>
      </c>
      <c r="N17" s="47"/>
      <c r="O17" s="47">
        <f t="shared" si="4"/>
        <v>19602.4</v>
      </c>
      <c r="P17" s="47"/>
      <c r="Q17" s="47">
        <f t="shared" si="5"/>
        <v>19602.4</v>
      </c>
    </row>
    <row r="18" spans="2:17" ht="39" customHeight="1">
      <c r="B18" s="23" t="s">
        <v>57</v>
      </c>
      <c r="C18" s="24" t="s">
        <v>58</v>
      </c>
      <c r="D18" s="26"/>
      <c r="E18" s="26"/>
      <c r="F18" s="26">
        <v>2378</v>
      </c>
      <c r="G18" s="26">
        <f t="shared" si="1"/>
        <v>2378</v>
      </c>
      <c r="H18" s="26">
        <v>2286</v>
      </c>
      <c r="I18" s="48">
        <f t="shared" si="2"/>
        <v>4664</v>
      </c>
      <c r="J18" s="48"/>
      <c r="K18" s="48">
        <f t="shared" si="0"/>
        <v>4664</v>
      </c>
      <c r="L18" s="48">
        <f>2148+30000</f>
        <v>32148</v>
      </c>
      <c r="M18" s="48">
        <f t="shared" si="3"/>
        <v>36812</v>
      </c>
      <c r="N18" s="48"/>
      <c r="O18" s="48">
        <f t="shared" si="4"/>
        <v>36812</v>
      </c>
      <c r="P18" s="48">
        <v>5000</v>
      </c>
      <c r="Q18" s="48">
        <f t="shared" si="5"/>
        <v>41812</v>
      </c>
    </row>
    <row r="19" spans="2:17" ht="28.5" customHeight="1" hidden="1">
      <c r="B19" s="23"/>
      <c r="C19" s="24"/>
      <c r="D19" s="20"/>
      <c r="E19" s="20"/>
      <c r="F19" s="42"/>
      <c r="G19" s="42">
        <f t="shared" si="1"/>
        <v>0</v>
      </c>
      <c r="H19" s="42"/>
      <c r="I19" s="20">
        <f t="shared" si="2"/>
        <v>0</v>
      </c>
      <c r="J19" s="20"/>
      <c r="K19" s="20">
        <f t="shared" si="0"/>
        <v>0</v>
      </c>
      <c r="L19" s="20"/>
      <c r="M19" s="20">
        <f t="shared" si="3"/>
        <v>0</v>
      </c>
      <c r="N19" s="20"/>
      <c r="O19" s="20">
        <f t="shared" si="4"/>
        <v>0</v>
      </c>
      <c r="P19" s="20"/>
      <c r="Q19" s="20">
        <f t="shared" si="5"/>
        <v>0</v>
      </c>
    </row>
    <row r="20" spans="2:17" ht="39.75" customHeight="1">
      <c r="B20" s="21" t="s">
        <v>36</v>
      </c>
      <c r="C20" s="22" t="s">
        <v>6</v>
      </c>
      <c r="D20" s="20">
        <f>D25</f>
        <v>310</v>
      </c>
      <c r="E20" s="20">
        <f>E25+E23+E24+E21</f>
        <v>16996.1</v>
      </c>
      <c r="F20" s="20">
        <f>F25+F23+F24+F21</f>
        <v>41864</v>
      </c>
      <c r="G20" s="20">
        <f t="shared" si="1"/>
        <v>58860.1</v>
      </c>
      <c r="H20" s="20">
        <f>H21+H23+H24+H25</f>
        <v>10090</v>
      </c>
      <c r="I20" s="20">
        <f t="shared" si="2"/>
        <v>68950.1</v>
      </c>
      <c r="J20" s="20">
        <f>J21+J23+J24+J25+J22</f>
        <v>31109.7</v>
      </c>
      <c r="K20" s="20">
        <f t="shared" si="0"/>
        <v>100059.8</v>
      </c>
      <c r="L20" s="20">
        <f>L21+L23+L24+L25+L22</f>
        <v>23484.9</v>
      </c>
      <c r="M20" s="20">
        <f t="shared" si="3"/>
        <v>123544.70000000001</v>
      </c>
      <c r="N20" s="20">
        <f>N21+N22+N23+N24+N25</f>
        <v>11598.5</v>
      </c>
      <c r="O20" s="20">
        <f t="shared" si="4"/>
        <v>135143.2</v>
      </c>
      <c r="P20" s="20">
        <f>P21+P22+P23+P24+P25</f>
        <v>0</v>
      </c>
      <c r="Q20" s="20">
        <f t="shared" si="5"/>
        <v>135143.2</v>
      </c>
    </row>
    <row r="21" spans="2:17" ht="81">
      <c r="B21" s="23" t="s">
        <v>50</v>
      </c>
      <c r="C21" s="30" t="s">
        <v>51</v>
      </c>
      <c r="D21" s="20"/>
      <c r="E21" s="26">
        <v>3917</v>
      </c>
      <c r="F21" s="42"/>
      <c r="G21" s="26">
        <f t="shared" si="1"/>
        <v>3917</v>
      </c>
      <c r="H21" s="26"/>
      <c r="I21" s="48">
        <f t="shared" si="2"/>
        <v>3917</v>
      </c>
      <c r="J21" s="48"/>
      <c r="K21" s="48">
        <f aca="true" t="shared" si="6" ref="K21:K29">I21+J21</f>
        <v>3917</v>
      </c>
      <c r="L21" s="48"/>
      <c r="M21" s="48">
        <f t="shared" si="3"/>
        <v>3917</v>
      </c>
      <c r="N21" s="48"/>
      <c r="O21" s="48">
        <f t="shared" si="4"/>
        <v>3917</v>
      </c>
      <c r="P21" s="48"/>
      <c r="Q21" s="48">
        <f t="shared" si="5"/>
        <v>3917</v>
      </c>
    </row>
    <row r="22" spans="2:17" ht="40.5" customHeight="1">
      <c r="B22" s="50" t="s">
        <v>67</v>
      </c>
      <c r="C22" s="30" t="s">
        <v>68</v>
      </c>
      <c r="D22" s="20"/>
      <c r="E22" s="26"/>
      <c r="F22" s="42"/>
      <c r="G22" s="26"/>
      <c r="H22" s="26"/>
      <c r="I22" s="48"/>
      <c r="J22" s="45">
        <v>902.9</v>
      </c>
      <c r="K22" s="45">
        <f t="shared" si="6"/>
        <v>902.9</v>
      </c>
      <c r="L22" s="45"/>
      <c r="M22" s="45">
        <f t="shared" si="3"/>
        <v>902.9</v>
      </c>
      <c r="N22" s="45"/>
      <c r="O22" s="45">
        <f t="shared" si="4"/>
        <v>902.9</v>
      </c>
      <c r="P22" s="45"/>
      <c r="Q22" s="45">
        <f t="shared" si="5"/>
        <v>902.9</v>
      </c>
    </row>
    <row r="23" spans="2:17" ht="60.75">
      <c r="B23" s="23" t="s">
        <v>46</v>
      </c>
      <c r="C23" s="24" t="s">
        <v>47</v>
      </c>
      <c r="D23" s="20"/>
      <c r="E23" s="26">
        <v>12356</v>
      </c>
      <c r="F23" s="42"/>
      <c r="G23" s="26">
        <f t="shared" si="1"/>
        <v>12356</v>
      </c>
      <c r="H23" s="26"/>
      <c r="I23" s="48">
        <f t="shared" si="2"/>
        <v>12356</v>
      </c>
      <c r="J23" s="48"/>
      <c r="K23" s="48">
        <f t="shared" si="6"/>
        <v>12356</v>
      </c>
      <c r="L23" s="48"/>
      <c r="M23" s="48">
        <f t="shared" si="3"/>
        <v>12356</v>
      </c>
      <c r="N23" s="48"/>
      <c r="O23" s="48">
        <f t="shared" si="4"/>
        <v>12356</v>
      </c>
      <c r="P23" s="48"/>
      <c r="Q23" s="48">
        <f t="shared" si="5"/>
        <v>12356</v>
      </c>
    </row>
    <row r="24" spans="2:17" ht="40.5">
      <c r="B24" s="23" t="s">
        <v>48</v>
      </c>
      <c r="C24" s="24" t="s">
        <v>49</v>
      </c>
      <c r="D24" s="20"/>
      <c r="E24" s="26">
        <v>351.1</v>
      </c>
      <c r="F24" s="42"/>
      <c r="G24" s="26">
        <f t="shared" si="1"/>
        <v>351.1</v>
      </c>
      <c r="H24" s="26"/>
      <c r="I24" s="45">
        <f t="shared" si="2"/>
        <v>351.1</v>
      </c>
      <c r="J24" s="45"/>
      <c r="K24" s="45">
        <f t="shared" si="6"/>
        <v>351.1</v>
      </c>
      <c r="L24" s="45"/>
      <c r="M24" s="45">
        <f t="shared" si="3"/>
        <v>351.1</v>
      </c>
      <c r="N24" s="45"/>
      <c r="O24" s="45">
        <f t="shared" si="4"/>
        <v>351.1</v>
      </c>
      <c r="P24" s="45"/>
      <c r="Q24" s="45">
        <f t="shared" si="5"/>
        <v>351.1</v>
      </c>
    </row>
    <row r="25" spans="2:17" ht="19.5" customHeight="1">
      <c r="B25" s="27" t="s">
        <v>39</v>
      </c>
      <c r="C25" s="28" t="s">
        <v>7</v>
      </c>
      <c r="D25" s="29">
        <f>D30</f>
        <v>310</v>
      </c>
      <c r="E25" s="29">
        <f>E30+E26+E29</f>
        <v>372</v>
      </c>
      <c r="F25" s="29">
        <f>F30+F26+F29</f>
        <v>41864</v>
      </c>
      <c r="G25" s="29">
        <f t="shared" si="1"/>
        <v>42236</v>
      </c>
      <c r="H25" s="29">
        <f>H26+H29+H30</f>
        <v>10090</v>
      </c>
      <c r="I25" s="20">
        <f t="shared" si="2"/>
        <v>52326</v>
      </c>
      <c r="J25" s="20">
        <f>J26+J29+J30</f>
        <v>30206.8</v>
      </c>
      <c r="K25" s="20">
        <f t="shared" si="6"/>
        <v>82532.8</v>
      </c>
      <c r="L25" s="20">
        <f>L26+L29+L30+L31+L27+L28</f>
        <v>23484.9</v>
      </c>
      <c r="M25" s="20">
        <f t="shared" si="3"/>
        <v>106017.70000000001</v>
      </c>
      <c r="N25" s="20">
        <f>N26+N27+N28+N29+N30+N31</f>
        <v>11598.5</v>
      </c>
      <c r="O25" s="20">
        <f t="shared" si="4"/>
        <v>117616.20000000001</v>
      </c>
      <c r="P25" s="20">
        <f>P26+P27+P28+P29+P30+P31</f>
        <v>0</v>
      </c>
      <c r="Q25" s="20">
        <f t="shared" si="5"/>
        <v>117616.20000000001</v>
      </c>
    </row>
    <row r="26" spans="2:17" ht="78.75" customHeight="1">
      <c r="B26" s="27"/>
      <c r="C26" s="24" t="s">
        <v>59</v>
      </c>
      <c r="D26" s="29"/>
      <c r="E26" s="29"/>
      <c r="F26" s="26">
        <v>29059</v>
      </c>
      <c r="G26" s="26">
        <f t="shared" si="1"/>
        <v>29059</v>
      </c>
      <c r="H26" s="26"/>
      <c r="I26" s="48">
        <f t="shared" si="2"/>
        <v>29059</v>
      </c>
      <c r="J26" s="44" t="s">
        <v>65</v>
      </c>
      <c r="K26" s="44">
        <f t="shared" si="6"/>
        <v>59265.8</v>
      </c>
      <c r="L26" s="44" t="s">
        <v>80</v>
      </c>
      <c r="M26" s="44">
        <f t="shared" si="3"/>
        <v>70370.5</v>
      </c>
      <c r="N26" s="44"/>
      <c r="O26" s="44">
        <f t="shared" si="4"/>
        <v>70370.5</v>
      </c>
      <c r="P26" s="44"/>
      <c r="Q26" s="44">
        <f t="shared" si="5"/>
        <v>70370.5</v>
      </c>
    </row>
    <row r="27" spans="2:17" ht="21" customHeight="1">
      <c r="B27" s="27"/>
      <c r="C27" s="24" t="s">
        <v>76</v>
      </c>
      <c r="D27" s="29"/>
      <c r="E27" s="29"/>
      <c r="F27" s="26"/>
      <c r="G27" s="26"/>
      <c r="H27" s="26"/>
      <c r="I27" s="48"/>
      <c r="J27" s="44"/>
      <c r="K27" s="44"/>
      <c r="L27" s="44" t="s">
        <v>78</v>
      </c>
      <c r="M27" s="44">
        <f t="shared" si="3"/>
        <v>5437.8</v>
      </c>
      <c r="N27" s="44"/>
      <c r="O27" s="44">
        <f t="shared" si="4"/>
        <v>5437.8</v>
      </c>
      <c r="P27" s="44"/>
      <c r="Q27" s="44">
        <f t="shared" si="5"/>
        <v>5437.8</v>
      </c>
    </row>
    <row r="28" spans="2:17" ht="22.5" customHeight="1">
      <c r="B28" s="27"/>
      <c r="C28" s="24" t="s">
        <v>77</v>
      </c>
      <c r="D28" s="29"/>
      <c r="E28" s="29"/>
      <c r="F28" s="26"/>
      <c r="G28" s="26"/>
      <c r="H28" s="26"/>
      <c r="I28" s="48"/>
      <c r="J28" s="44"/>
      <c r="K28" s="44"/>
      <c r="L28" s="44" t="s">
        <v>79</v>
      </c>
      <c r="M28" s="44">
        <f t="shared" si="3"/>
        <v>6605.5</v>
      </c>
      <c r="N28" s="44" t="s">
        <v>85</v>
      </c>
      <c r="O28" s="44">
        <f t="shared" si="4"/>
        <v>12804.2</v>
      </c>
      <c r="P28" s="44"/>
      <c r="Q28" s="44">
        <f t="shared" si="5"/>
        <v>12804.2</v>
      </c>
    </row>
    <row r="29" spans="2:17" ht="121.5">
      <c r="B29" s="27"/>
      <c r="C29" s="30" t="s">
        <v>70</v>
      </c>
      <c r="D29" s="29"/>
      <c r="E29" s="29"/>
      <c r="F29" s="26">
        <v>12805</v>
      </c>
      <c r="G29" s="26">
        <f t="shared" si="1"/>
        <v>12805</v>
      </c>
      <c r="H29" s="26">
        <v>10090</v>
      </c>
      <c r="I29" s="48">
        <f t="shared" si="2"/>
        <v>22895</v>
      </c>
      <c r="J29" s="44"/>
      <c r="K29" s="48">
        <f t="shared" si="6"/>
        <v>22895</v>
      </c>
      <c r="L29" s="44"/>
      <c r="M29" s="44">
        <f t="shared" si="3"/>
        <v>22895</v>
      </c>
      <c r="N29" s="44" t="s">
        <v>82</v>
      </c>
      <c r="O29" s="44">
        <f t="shared" si="4"/>
        <v>28023</v>
      </c>
      <c r="P29" s="44"/>
      <c r="Q29" s="44">
        <f t="shared" si="5"/>
        <v>28023</v>
      </c>
    </row>
    <row r="30" spans="2:17" ht="36.75" customHeight="1">
      <c r="B30" s="23"/>
      <c r="C30" s="24" t="s">
        <v>60</v>
      </c>
      <c r="D30" s="26">
        <v>310</v>
      </c>
      <c r="E30" s="26">
        <v>372</v>
      </c>
      <c r="F30" s="42"/>
      <c r="G30" s="26">
        <f t="shared" si="1"/>
        <v>372</v>
      </c>
      <c r="H30" s="26"/>
      <c r="I30" s="44">
        <f t="shared" si="2"/>
        <v>372</v>
      </c>
      <c r="J30" s="44"/>
      <c r="K30" s="44">
        <f aca="true" t="shared" si="7" ref="K30:K57">I30+J30</f>
        <v>372</v>
      </c>
      <c r="L30" s="44"/>
      <c r="M30" s="44">
        <f t="shared" si="3"/>
        <v>372</v>
      </c>
      <c r="N30" s="44" t="s">
        <v>84</v>
      </c>
      <c r="O30" s="44">
        <f t="shared" si="4"/>
        <v>643.8</v>
      </c>
      <c r="P30" s="44"/>
      <c r="Q30" s="44">
        <f t="shared" si="5"/>
        <v>643.8</v>
      </c>
    </row>
    <row r="31" spans="2:17" ht="103.5" customHeight="1">
      <c r="B31" s="23"/>
      <c r="C31" s="30" t="s">
        <v>71</v>
      </c>
      <c r="D31" s="26"/>
      <c r="E31" s="26"/>
      <c r="F31" s="42"/>
      <c r="G31" s="26"/>
      <c r="H31" s="26"/>
      <c r="I31" s="44"/>
      <c r="J31" s="44"/>
      <c r="K31" s="44"/>
      <c r="L31" s="44" t="s">
        <v>72</v>
      </c>
      <c r="M31" s="44">
        <f t="shared" si="3"/>
        <v>336.9</v>
      </c>
      <c r="N31" s="44"/>
      <c r="O31" s="44">
        <f t="shared" si="4"/>
        <v>336.9</v>
      </c>
      <c r="P31" s="44"/>
      <c r="Q31" s="44">
        <f t="shared" si="5"/>
        <v>336.9</v>
      </c>
    </row>
    <row r="32" spans="2:17" s="5" customFormat="1" ht="20.25">
      <c r="B32" s="21" t="s">
        <v>40</v>
      </c>
      <c r="C32" s="22" t="s">
        <v>41</v>
      </c>
      <c r="D32" s="20">
        <f>D33+D34+D35+D46</f>
        <v>84627.9</v>
      </c>
      <c r="E32" s="20">
        <f>E33+E34+E35+E46+E47</f>
        <v>84627.9</v>
      </c>
      <c r="F32" s="20">
        <f>F33+F34+F35+F46+F47</f>
        <v>4596.3</v>
      </c>
      <c r="G32" s="20">
        <f t="shared" si="1"/>
        <v>89224.2</v>
      </c>
      <c r="H32" s="20">
        <f>H33+H34+H35+H46+H47</f>
        <v>9</v>
      </c>
      <c r="I32" s="20">
        <f t="shared" si="2"/>
        <v>89233.2</v>
      </c>
      <c r="J32" s="20">
        <f>J33+J34+J46+J47</f>
        <v>0</v>
      </c>
      <c r="K32" s="20">
        <f t="shared" si="7"/>
        <v>89233.2</v>
      </c>
      <c r="L32" s="20">
        <f>L33+L34+L46+L47</f>
        <v>0</v>
      </c>
      <c r="M32" s="20">
        <f t="shared" si="3"/>
        <v>89233.2</v>
      </c>
      <c r="N32" s="20">
        <f>N33+N34+N35+N46+N47</f>
        <v>2395.4</v>
      </c>
      <c r="O32" s="20">
        <f t="shared" si="4"/>
        <v>91628.59999999999</v>
      </c>
      <c r="P32" s="20">
        <f>P33+P34+P35+P46+P47</f>
        <v>0</v>
      </c>
      <c r="Q32" s="20">
        <f t="shared" si="5"/>
        <v>91628.59999999999</v>
      </c>
    </row>
    <row r="33" spans="2:17" s="5" customFormat="1" ht="40.5" customHeight="1">
      <c r="B33" s="23" t="s">
        <v>42</v>
      </c>
      <c r="C33" s="24" t="s">
        <v>8</v>
      </c>
      <c r="D33" s="25">
        <v>448.9</v>
      </c>
      <c r="E33" s="25">
        <v>448.9</v>
      </c>
      <c r="F33" s="42"/>
      <c r="G33" s="25">
        <f t="shared" si="1"/>
        <v>448.9</v>
      </c>
      <c r="H33" s="25"/>
      <c r="I33" s="44">
        <f t="shared" si="2"/>
        <v>448.9</v>
      </c>
      <c r="J33" s="44"/>
      <c r="K33" s="44">
        <f t="shared" si="7"/>
        <v>448.9</v>
      </c>
      <c r="L33" s="44"/>
      <c r="M33" s="44">
        <f t="shared" si="3"/>
        <v>448.9</v>
      </c>
      <c r="N33" s="44" t="s">
        <v>83</v>
      </c>
      <c r="O33" s="44">
        <f t="shared" si="4"/>
        <v>624.3</v>
      </c>
      <c r="P33" s="44"/>
      <c r="Q33" s="44">
        <f t="shared" si="5"/>
        <v>624.3</v>
      </c>
    </row>
    <row r="34" spans="2:17" s="5" customFormat="1" ht="60" customHeight="1">
      <c r="B34" s="24" t="s">
        <v>44</v>
      </c>
      <c r="C34" s="24" t="s">
        <v>55</v>
      </c>
      <c r="D34" s="25">
        <v>63.3</v>
      </c>
      <c r="E34" s="25">
        <v>63.3</v>
      </c>
      <c r="F34" s="42"/>
      <c r="G34" s="25">
        <f t="shared" si="1"/>
        <v>63.3</v>
      </c>
      <c r="H34" s="25"/>
      <c r="I34" s="44">
        <f t="shared" si="2"/>
        <v>63.3</v>
      </c>
      <c r="J34" s="44"/>
      <c r="K34" s="44">
        <f t="shared" si="7"/>
        <v>63.3</v>
      </c>
      <c r="L34" s="44"/>
      <c r="M34" s="44">
        <f t="shared" si="3"/>
        <v>63.3</v>
      </c>
      <c r="N34" s="44"/>
      <c r="O34" s="44">
        <f t="shared" si="4"/>
        <v>63.3</v>
      </c>
      <c r="P34" s="44"/>
      <c r="Q34" s="44">
        <f t="shared" si="5"/>
        <v>63.3</v>
      </c>
    </row>
    <row r="35" spans="1:17" s="5" customFormat="1" ht="42" customHeight="1">
      <c r="A35"/>
      <c r="B35" s="40" t="s">
        <v>43</v>
      </c>
      <c r="C35" s="41" t="s">
        <v>9</v>
      </c>
      <c r="D35" s="31">
        <f>D36+D37+D38+D39+D42+D44+D45+D40</f>
        <v>83536</v>
      </c>
      <c r="E35" s="31">
        <f>E36+E37+E38+E39+E42+E44+E45+E40</f>
        <v>83536</v>
      </c>
      <c r="F35" s="31">
        <f>F36+F37+F38+F39+F42+F44+F45+F40</f>
        <v>3437</v>
      </c>
      <c r="G35" s="31">
        <f t="shared" si="1"/>
        <v>86973</v>
      </c>
      <c r="H35" s="31">
        <f>H36+H37+H38+H39+H40+H42+H44+H45</f>
        <v>9</v>
      </c>
      <c r="I35" s="49">
        <f t="shared" si="2"/>
        <v>86982</v>
      </c>
      <c r="J35" s="49">
        <f>J36+J37+J38+J39+J40+J42+J44+J45</f>
        <v>0</v>
      </c>
      <c r="K35" s="49">
        <f t="shared" si="7"/>
        <v>86982</v>
      </c>
      <c r="L35" s="49">
        <f>L36+L37+L38+L39+L40+L42+L44+L45</f>
        <v>0</v>
      </c>
      <c r="M35" s="49">
        <f t="shared" si="3"/>
        <v>86982</v>
      </c>
      <c r="N35" s="49">
        <f>N36+N37+N38+N39+N40+N42+N44+N45</f>
        <v>2220</v>
      </c>
      <c r="O35" s="49">
        <f t="shared" si="4"/>
        <v>89202</v>
      </c>
      <c r="P35" s="49">
        <f>P36+P37+P38+P39+P40+P42+P44+P45</f>
        <v>0</v>
      </c>
      <c r="Q35" s="49">
        <f t="shared" si="5"/>
        <v>89202</v>
      </c>
    </row>
    <row r="36" spans="2:17" ht="181.5" customHeight="1">
      <c r="B36" s="32"/>
      <c r="C36" s="30" t="s">
        <v>31</v>
      </c>
      <c r="D36" s="25">
        <v>48606</v>
      </c>
      <c r="E36" s="25">
        <v>48606</v>
      </c>
      <c r="F36" s="26">
        <v>2565</v>
      </c>
      <c r="G36" s="26">
        <f t="shared" si="1"/>
        <v>51171</v>
      </c>
      <c r="H36" s="26"/>
      <c r="I36" s="48">
        <f t="shared" si="2"/>
        <v>51171</v>
      </c>
      <c r="J36" s="48"/>
      <c r="K36" s="48">
        <f t="shared" si="7"/>
        <v>51171</v>
      </c>
      <c r="L36" s="48"/>
      <c r="M36" s="48">
        <f t="shared" si="3"/>
        <v>51171</v>
      </c>
      <c r="N36" s="48"/>
      <c r="O36" s="48">
        <f t="shared" si="4"/>
        <v>51171</v>
      </c>
      <c r="P36" s="48"/>
      <c r="Q36" s="48">
        <f t="shared" si="5"/>
        <v>51171</v>
      </c>
    </row>
    <row r="37" spans="2:17" ht="122.25" customHeight="1">
      <c r="B37" s="23"/>
      <c r="C37" s="30" t="s">
        <v>28</v>
      </c>
      <c r="D37" s="25">
        <v>22553</v>
      </c>
      <c r="E37" s="25">
        <v>22553</v>
      </c>
      <c r="F37" s="26">
        <v>872</v>
      </c>
      <c r="G37" s="26">
        <f t="shared" si="1"/>
        <v>23425</v>
      </c>
      <c r="H37" s="26"/>
      <c r="I37" s="48">
        <f t="shared" si="2"/>
        <v>23425</v>
      </c>
      <c r="J37" s="48"/>
      <c r="K37" s="48">
        <f t="shared" si="7"/>
        <v>23425</v>
      </c>
      <c r="L37" s="48"/>
      <c r="M37" s="48">
        <f t="shared" si="3"/>
        <v>23425</v>
      </c>
      <c r="N37" s="48">
        <v>2220</v>
      </c>
      <c r="O37" s="48">
        <f t="shared" si="4"/>
        <v>25645</v>
      </c>
      <c r="P37" s="48"/>
      <c r="Q37" s="48">
        <f t="shared" si="5"/>
        <v>25645</v>
      </c>
    </row>
    <row r="38" spans="2:17" ht="60.75">
      <c r="B38" s="23"/>
      <c r="C38" s="24" t="s">
        <v>27</v>
      </c>
      <c r="D38" s="25">
        <v>708</v>
      </c>
      <c r="E38" s="25">
        <v>708</v>
      </c>
      <c r="F38" s="42"/>
      <c r="G38" s="26">
        <f t="shared" si="1"/>
        <v>708</v>
      </c>
      <c r="H38" s="26"/>
      <c r="I38" s="45">
        <f t="shared" si="2"/>
        <v>708</v>
      </c>
      <c r="J38" s="45"/>
      <c r="K38" s="45">
        <f t="shared" si="7"/>
        <v>708</v>
      </c>
      <c r="L38" s="45"/>
      <c r="M38" s="45">
        <f t="shared" si="3"/>
        <v>708</v>
      </c>
      <c r="N38" s="45"/>
      <c r="O38" s="45">
        <f t="shared" si="4"/>
        <v>708</v>
      </c>
      <c r="P38" s="45"/>
      <c r="Q38" s="45">
        <f t="shared" si="5"/>
        <v>708</v>
      </c>
    </row>
    <row r="39" spans="2:17" ht="37.5" customHeight="1">
      <c r="B39" s="23"/>
      <c r="C39" s="24" t="s">
        <v>10</v>
      </c>
      <c r="D39" s="25">
        <v>242</v>
      </c>
      <c r="E39" s="25">
        <v>242</v>
      </c>
      <c r="F39" s="42"/>
      <c r="G39" s="25">
        <f t="shared" si="1"/>
        <v>242</v>
      </c>
      <c r="H39" s="25">
        <v>9</v>
      </c>
      <c r="I39" s="45">
        <f t="shared" si="2"/>
        <v>251</v>
      </c>
      <c r="J39" s="45"/>
      <c r="K39" s="45">
        <f t="shared" si="7"/>
        <v>251</v>
      </c>
      <c r="L39" s="45"/>
      <c r="M39" s="45">
        <f t="shared" si="3"/>
        <v>251</v>
      </c>
      <c r="N39" s="45"/>
      <c r="O39" s="45">
        <f t="shared" si="4"/>
        <v>251</v>
      </c>
      <c r="P39" s="45"/>
      <c r="Q39" s="45">
        <f t="shared" si="5"/>
        <v>251</v>
      </c>
    </row>
    <row r="40" spans="2:17" ht="20.25">
      <c r="B40" s="23"/>
      <c r="C40" s="24" t="s">
        <v>32</v>
      </c>
      <c r="D40" s="25">
        <v>61</v>
      </c>
      <c r="E40" s="25">
        <v>61</v>
      </c>
      <c r="F40" s="42"/>
      <c r="G40" s="25">
        <f t="shared" si="1"/>
        <v>61</v>
      </c>
      <c r="H40" s="25"/>
      <c r="I40" s="45">
        <f t="shared" si="2"/>
        <v>61</v>
      </c>
      <c r="J40" s="45"/>
      <c r="K40" s="45">
        <f t="shared" si="7"/>
        <v>61</v>
      </c>
      <c r="L40" s="45"/>
      <c r="M40" s="45">
        <f t="shared" si="3"/>
        <v>61</v>
      </c>
      <c r="N40" s="45"/>
      <c r="O40" s="45">
        <f t="shared" si="4"/>
        <v>61</v>
      </c>
      <c r="P40" s="45"/>
      <c r="Q40" s="45">
        <f t="shared" si="5"/>
        <v>61</v>
      </c>
    </row>
    <row r="41" spans="2:17" ht="49.5" customHeight="1" hidden="1">
      <c r="B41" s="23"/>
      <c r="C41" s="30"/>
      <c r="D41" s="25"/>
      <c r="E41" s="25"/>
      <c r="F41" s="42"/>
      <c r="G41" s="42">
        <f t="shared" si="1"/>
        <v>0</v>
      </c>
      <c r="H41" s="42"/>
      <c r="I41" s="45">
        <f t="shared" si="2"/>
        <v>0</v>
      </c>
      <c r="J41" s="45"/>
      <c r="K41" s="45">
        <f t="shared" si="7"/>
        <v>0</v>
      </c>
      <c r="L41" s="45"/>
      <c r="M41" s="45">
        <f t="shared" si="3"/>
        <v>0</v>
      </c>
      <c r="N41" s="45"/>
      <c r="O41" s="45">
        <f t="shared" si="4"/>
        <v>0</v>
      </c>
      <c r="P41" s="45"/>
      <c r="Q41" s="45">
        <f t="shared" si="5"/>
        <v>0</v>
      </c>
    </row>
    <row r="42" spans="2:17" ht="60.75" customHeight="1">
      <c r="B42" s="23"/>
      <c r="C42" s="30" t="s">
        <v>11</v>
      </c>
      <c r="D42" s="25">
        <v>356</v>
      </c>
      <c r="E42" s="25">
        <v>356</v>
      </c>
      <c r="F42" s="42"/>
      <c r="G42" s="25">
        <f t="shared" si="1"/>
        <v>356</v>
      </c>
      <c r="H42" s="25"/>
      <c r="I42" s="45">
        <f t="shared" si="2"/>
        <v>356</v>
      </c>
      <c r="J42" s="45"/>
      <c r="K42" s="45">
        <f t="shared" si="7"/>
        <v>356</v>
      </c>
      <c r="L42" s="45"/>
      <c r="M42" s="45">
        <f t="shared" si="3"/>
        <v>356</v>
      </c>
      <c r="N42" s="45"/>
      <c r="O42" s="45">
        <f t="shared" si="4"/>
        <v>356</v>
      </c>
      <c r="P42" s="45"/>
      <c r="Q42" s="45">
        <f t="shared" si="5"/>
        <v>356</v>
      </c>
    </row>
    <row r="43" spans="2:17" ht="3" customHeight="1" hidden="1">
      <c r="B43" s="23"/>
      <c r="C43" s="30" t="s">
        <v>12</v>
      </c>
      <c r="D43" s="25"/>
      <c r="E43" s="25"/>
      <c r="F43" s="42"/>
      <c r="G43" s="25">
        <f t="shared" si="1"/>
        <v>0</v>
      </c>
      <c r="H43" s="25"/>
      <c r="I43" s="45">
        <f t="shared" si="2"/>
        <v>0</v>
      </c>
      <c r="J43" s="45"/>
      <c r="K43" s="45">
        <f t="shared" si="7"/>
        <v>0</v>
      </c>
      <c r="L43" s="45"/>
      <c r="M43" s="45">
        <f t="shared" si="3"/>
        <v>0</v>
      </c>
      <c r="N43" s="45"/>
      <c r="O43" s="45">
        <f t="shared" si="4"/>
        <v>0</v>
      </c>
      <c r="P43" s="45"/>
      <c r="Q43" s="45">
        <f t="shared" si="5"/>
        <v>0</v>
      </c>
    </row>
    <row r="44" spans="2:17" ht="40.5">
      <c r="B44" s="23"/>
      <c r="C44" s="30" t="s">
        <v>13</v>
      </c>
      <c r="D44" s="25">
        <v>8034</v>
      </c>
      <c r="E44" s="25">
        <v>8034</v>
      </c>
      <c r="F44" s="42"/>
      <c r="G44" s="25">
        <f t="shared" si="1"/>
        <v>8034</v>
      </c>
      <c r="H44" s="25"/>
      <c r="I44" s="48">
        <f t="shared" si="2"/>
        <v>8034</v>
      </c>
      <c r="J44" s="48"/>
      <c r="K44" s="48">
        <f t="shared" si="7"/>
        <v>8034</v>
      </c>
      <c r="L44" s="48"/>
      <c r="M44" s="48">
        <f t="shared" si="3"/>
        <v>8034</v>
      </c>
      <c r="N44" s="48"/>
      <c r="O44" s="48">
        <f t="shared" si="4"/>
        <v>8034</v>
      </c>
      <c r="P44" s="48"/>
      <c r="Q44" s="48">
        <f t="shared" si="5"/>
        <v>8034</v>
      </c>
    </row>
    <row r="45" spans="2:17" ht="61.5" customHeight="1">
      <c r="B45" s="23"/>
      <c r="C45" s="33" t="s">
        <v>14</v>
      </c>
      <c r="D45" s="25">
        <v>2976</v>
      </c>
      <c r="E45" s="25">
        <v>2976</v>
      </c>
      <c r="F45" s="42"/>
      <c r="G45" s="25">
        <f t="shared" si="1"/>
        <v>2976</v>
      </c>
      <c r="H45" s="25"/>
      <c r="I45" s="48">
        <f t="shared" si="2"/>
        <v>2976</v>
      </c>
      <c r="J45" s="48"/>
      <c r="K45" s="48">
        <f t="shared" si="7"/>
        <v>2976</v>
      </c>
      <c r="L45" s="48"/>
      <c r="M45" s="48">
        <f t="shared" si="3"/>
        <v>2976</v>
      </c>
      <c r="N45" s="48"/>
      <c r="O45" s="48">
        <f t="shared" si="4"/>
        <v>2976</v>
      </c>
      <c r="P45" s="48"/>
      <c r="Q45" s="48">
        <f t="shared" si="5"/>
        <v>2976</v>
      </c>
    </row>
    <row r="46" spans="2:17" ht="81" customHeight="1">
      <c r="B46" s="23" t="s">
        <v>45</v>
      </c>
      <c r="C46" s="30" t="s">
        <v>15</v>
      </c>
      <c r="D46" s="26">
        <v>579.7</v>
      </c>
      <c r="E46" s="26">
        <v>579.7</v>
      </c>
      <c r="F46" s="26">
        <v>579.6</v>
      </c>
      <c r="G46" s="26">
        <f t="shared" si="1"/>
        <v>1159.3000000000002</v>
      </c>
      <c r="H46" s="26"/>
      <c r="I46" s="45">
        <f t="shared" si="2"/>
        <v>1159.3000000000002</v>
      </c>
      <c r="J46" s="45"/>
      <c r="K46" s="45">
        <f t="shared" si="7"/>
        <v>1159.3000000000002</v>
      </c>
      <c r="L46" s="45"/>
      <c r="M46" s="45">
        <f t="shared" si="3"/>
        <v>1159.3000000000002</v>
      </c>
      <c r="N46" s="45"/>
      <c r="O46" s="45">
        <f t="shared" si="4"/>
        <v>1159.3000000000002</v>
      </c>
      <c r="P46" s="45"/>
      <c r="Q46" s="45">
        <f t="shared" si="5"/>
        <v>1159.3000000000002</v>
      </c>
    </row>
    <row r="47" spans="2:17" ht="60.75">
      <c r="B47" s="23" t="s">
        <v>61</v>
      </c>
      <c r="C47" s="30" t="s">
        <v>62</v>
      </c>
      <c r="D47" s="25"/>
      <c r="E47" s="25"/>
      <c r="F47" s="26">
        <v>579.7</v>
      </c>
      <c r="G47" s="26">
        <f t="shared" si="1"/>
        <v>579.7</v>
      </c>
      <c r="H47" s="26"/>
      <c r="I47" s="45">
        <f t="shared" si="2"/>
        <v>579.7</v>
      </c>
      <c r="J47" s="45"/>
      <c r="K47" s="45">
        <f t="shared" si="7"/>
        <v>579.7</v>
      </c>
      <c r="L47" s="45"/>
      <c r="M47" s="45">
        <f t="shared" si="3"/>
        <v>579.7</v>
      </c>
      <c r="N47" s="45"/>
      <c r="O47" s="45">
        <f t="shared" si="4"/>
        <v>579.7</v>
      </c>
      <c r="P47" s="45"/>
      <c r="Q47" s="45">
        <f t="shared" si="5"/>
        <v>579.7</v>
      </c>
    </row>
    <row r="48" spans="2:17" ht="20.25" hidden="1">
      <c r="B48" s="21" t="s">
        <v>16</v>
      </c>
      <c r="C48" s="22" t="s">
        <v>17</v>
      </c>
      <c r="D48" s="20"/>
      <c r="E48" s="20"/>
      <c r="F48" s="42"/>
      <c r="G48" s="26">
        <f t="shared" si="1"/>
        <v>0</v>
      </c>
      <c r="H48" s="26"/>
      <c r="I48" s="20">
        <f t="shared" si="2"/>
        <v>0</v>
      </c>
      <c r="J48" s="20"/>
      <c r="K48" s="20">
        <f t="shared" si="7"/>
        <v>0</v>
      </c>
      <c r="L48" s="20"/>
      <c r="M48" s="20">
        <f t="shared" si="3"/>
        <v>0</v>
      </c>
      <c r="N48" s="20"/>
      <c r="O48" s="20">
        <f t="shared" si="4"/>
        <v>0</v>
      </c>
      <c r="P48" s="20"/>
      <c r="Q48" s="20">
        <f t="shared" si="5"/>
        <v>0</v>
      </c>
    </row>
    <row r="49" spans="2:17" ht="20.25" hidden="1">
      <c r="B49" s="34" t="s">
        <v>18</v>
      </c>
      <c r="C49" s="35" t="s">
        <v>19</v>
      </c>
      <c r="D49" s="29"/>
      <c r="E49" s="29"/>
      <c r="F49" s="42"/>
      <c r="G49" s="26">
        <f t="shared" si="1"/>
        <v>0</v>
      </c>
      <c r="H49" s="26"/>
      <c r="I49" s="20">
        <f t="shared" si="2"/>
        <v>0</v>
      </c>
      <c r="J49" s="20"/>
      <c r="K49" s="20">
        <f t="shared" si="7"/>
        <v>0</v>
      </c>
      <c r="L49" s="20"/>
      <c r="M49" s="20">
        <f t="shared" si="3"/>
        <v>0</v>
      </c>
      <c r="N49" s="20"/>
      <c r="O49" s="20">
        <f t="shared" si="4"/>
        <v>0</v>
      </c>
      <c r="P49" s="20"/>
      <c r="Q49" s="20">
        <f t="shared" si="5"/>
        <v>0</v>
      </c>
    </row>
    <row r="50" spans="2:17" ht="51" customHeight="1" hidden="1">
      <c r="B50" s="36"/>
      <c r="C50" s="37" t="s">
        <v>20</v>
      </c>
      <c r="D50" s="26"/>
      <c r="E50" s="26"/>
      <c r="F50" s="42"/>
      <c r="G50" s="26">
        <f t="shared" si="1"/>
        <v>0</v>
      </c>
      <c r="H50" s="26"/>
      <c r="I50" s="20">
        <f t="shared" si="2"/>
        <v>0</v>
      </c>
      <c r="J50" s="20"/>
      <c r="K50" s="20">
        <f t="shared" si="7"/>
        <v>0</v>
      </c>
      <c r="L50" s="20"/>
      <c r="M50" s="20">
        <f t="shared" si="3"/>
        <v>0</v>
      </c>
      <c r="N50" s="20"/>
      <c r="O50" s="20">
        <f t="shared" si="4"/>
        <v>0</v>
      </c>
      <c r="P50" s="20"/>
      <c r="Q50" s="20">
        <f t="shared" si="5"/>
        <v>0</v>
      </c>
    </row>
    <row r="51" spans="2:17" ht="20.25" hidden="1">
      <c r="B51" s="36"/>
      <c r="C51" s="37" t="s">
        <v>21</v>
      </c>
      <c r="D51" s="26"/>
      <c r="E51" s="26"/>
      <c r="F51" s="42"/>
      <c r="G51" s="26">
        <f t="shared" si="1"/>
        <v>0</v>
      </c>
      <c r="H51" s="26"/>
      <c r="I51" s="20">
        <f t="shared" si="2"/>
        <v>0</v>
      </c>
      <c r="J51" s="20"/>
      <c r="K51" s="20">
        <f t="shared" si="7"/>
        <v>0</v>
      </c>
      <c r="L51" s="20"/>
      <c r="M51" s="20">
        <f t="shared" si="3"/>
        <v>0</v>
      </c>
      <c r="N51" s="20"/>
      <c r="O51" s="20">
        <f t="shared" si="4"/>
        <v>0</v>
      </c>
      <c r="P51" s="20"/>
      <c r="Q51" s="20">
        <f t="shared" si="5"/>
        <v>0</v>
      </c>
    </row>
    <row r="52" spans="2:17" ht="60.75" hidden="1">
      <c r="B52" s="36"/>
      <c r="C52" s="37" t="s">
        <v>22</v>
      </c>
      <c r="D52" s="26"/>
      <c r="E52" s="26"/>
      <c r="F52" s="42"/>
      <c r="G52" s="26">
        <f t="shared" si="1"/>
        <v>0</v>
      </c>
      <c r="H52" s="26"/>
      <c r="I52" s="20">
        <f t="shared" si="2"/>
        <v>0</v>
      </c>
      <c r="J52" s="20"/>
      <c r="K52" s="20">
        <f t="shared" si="7"/>
        <v>0</v>
      </c>
      <c r="L52" s="20"/>
      <c r="M52" s="20">
        <f t="shared" si="3"/>
        <v>0</v>
      </c>
      <c r="N52" s="20"/>
      <c r="O52" s="20">
        <f t="shared" si="4"/>
        <v>0</v>
      </c>
      <c r="P52" s="20"/>
      <c r="Q52" s="20">
        <f t="shared" si="5"/>
        <v>0</v>
      </c>
    </row>
    <row r="53" spans="2:17" ht="20.25" hidden="1">
      <c r="B53" s="23"/>
      <c r="C53" s="24" t="s">
        <v>23</v>
      </c>
      <c r="D53" s="26"/>
      <c r="E53" s="26"/>
      <c r="F53" s="42"/>
      <c r="G53" s="26">
        <f t="shared" si="1"/>
        <v>0</v>
      </c>
      <c r="H53" s="26"/>
      <c r="I53" s="20">
        <f t="shared" si="2"/>
        <v>0</v>
      </c>
      <c r="J53" s="20"/>
      <c r="K53" s="20">
        <f t="shared" si="7"/>
        <v>0</v>
      </c>
      <c r="L53" s="20"/>
      <c r="M53" s="20">
        <f t="shared" si="3"/>
        <v>0</v>
      </c>
      <c r="N53" s="20"/>
      <c r="O53" s="20">
        <f t="shared" si="4"/>
        <v>0</v>
      </c>
      <c r="P53" s="20"/>
      <c r="Q53" s="20">
        <f t="shared" si="5"/>
        <v>0</v>
      </c>
    </row>
    <row r="54" spans="2:17" ht="38.25" customHeight="1">
      <c r="B54" s="21" t="s">
        <v>24</v>
      </c>
      <c r="C54" s="22" t="s">
        <v>25</v>
      </c>
      <c r="D54" s="20"/>
      <c r="E54" s="20">
        <f>E55</f>
        <v>0</v>
      </c>
      <c r="F54" s="20">
        <f>F55</f>
        <v>-125.3</v>
      </c>
      <c r="G54" s="26">
        <f t="shared" si="1"/>
        <v>-125.3</v>
      </c>
      <c r="H54" s="26"/>
      <c r="I54" s="20">
        <f t="shared" si="2"/>
        <v>-125.3</v>
      </c>
      <c r="J54" s="20">
        <f>J55</f>
        <v>0</v>
      </c>
      <c r="K54" s="20">
        <f t="shared" si="7"/>
        <v>-125.3</v>
      </c>
      <c r="L54" s="20">
        <f>L55+L56</f>
        <v>-610.1</v>
      </c>
      <c r="M54" s="20">
        <f t="shared" si="3"/>
        <v>-735.4</v>
      </c>
      <c r="N54" s="20"/>
      <c r="O54" s="20">
        <f t="shared" si="4"/>
        <v>-735.4</v>
      </c>
      <c r="P54" s="20"/>
      <c r="Q54" s="20">
        <f t="shared" si="5"/>
        <v>-735.4</v>
      </c>
    </row>
    <row r="55" spans="2:17" ht="40.5">
      <c r="B55" s="23" t="s">
        <v>63</v>
      </c>
      <c r="C55" s="24" t="s">
        <v>69</v>
      </c>
      <c r="D55" s="26"/>
      <c r="E55" s="26"/>
      <c r="F55" s="26">
        <v>-125.3</v>
      </c>
      <c r="G55" s="26">
        <f t="shared" si="1"/>
        <v>-125.3</v>
      </c>
      <c r="H55" s="26"/>
      <c r="I55" s="44">
        <f t="shared" si="2"/>
        <v>-125.3</v>
      </c>
      <c r="J55" s="44"/>
      <c r="K55" s="44">
        <f t="shared" si="7"/>
        <v>-125.3</v>
      </c>
      <c r="L55" s="44"/>
      <c r="M55" s="44">
        <f t="shared" si="3"/>
        <v>-125.3</v>
      </c>
      <c r="N55" s="44"/>
      <c r="O55" s="44">
        <f t="shared" si="4"/>
        <v>-125.3</v>
      </c>
      <c r="P55" s="44"/>
      <c r="Q55" s="44">
        <f t="shared" si="5"/>
        <v>-125.3</v>
      </c>
    </row>
    <row r="56" spans="2:17" ht="60.75">
      <c r="B56" s="23" t="s">
        <v>74</v>
      </c>
      <c r="C56" s="24" t="s">
        <v>73</v>
      </c>
      <c r="D56" s="26"/>
      <c r="E56" s="26"/>
      <c r="F56" s="26"/>
      <c r="G56" s="26"/>
      <c r="H56" s="26"/>
      <c r="I56" s="44"/>
      <c r="J56" s="44"/>
      <c r="K56" s="44"/>
      <c r="L56" s="44" t="s">
        <v>75</v>
      </c>
      <c r="M56" s="44">
        <f t="shared" si="3"/>
        <v>-610.1</v>
      </c>
      <c r="N56" s="44"/>
      <c r="O56" s="44">
        <f t="shared" si="4"/>
        <v>-610.1</v>
      </c>
      <c r="P56" s="44"/>
      <c r="Q56" s="44">
        <f t="shared" si="5"/>
        <v>-610.1</v>
      </c>
    </row>
    <row r="57" spans="2:17" ht="20.25">
      <c r="B57" s="38"/>
      <c r="C57" s="22" t="s">
        <v>26</v>
      </c>
      <c r="D57" s="39">
        <f>D14+D15</f>
        <v>222235.4</v>
      </c>
      <c r="E57" s="39">
        <f>E14+E15</f>
        <v>240739.5</v>
      </c>
      <c r="F57" s="39">
        <f>F14+F15</f>
        <v>48713</v>
      </c>
      <c r="G57" s="39">
        <f t="shared" si="1"/>
        <v>289452.5</v>
      </c>
      <c r="H57" s="39">
        <f>H14+H15</f>
        <v>14448</v>
      </c>
      <c r="I57" s="20">
        <f t="shared" si="2"/>
        <v>303900.5</v>
      </c>
      <c r="J57" s="20">
        <f>J14+J15</f>
        <v>31109.7</v>
      </c>
      <c r="K57" s="20">
        <f t="shared" si="7"/>
        <v>335010.2</v>
      </c>
      <c r="L57" s="20">
        <f>L14+L15</f>
        <v>39022.8</v>
      </c>
      <c r="M57" s="20">
        <f t="shared" si="3"/>
        <v>374033</v>
      </c>
      <c r="N57" s="20">
        <f>N14+N15</f>
        <v>7913.9</v>
      </c>
      <c r="O57" s="20">
        <f t="shared" si="4"/>
        <v>381946.9</v>
      </c>
      <c r="P57" s="20">
        <f>P14+P15</f>
        <v>179.60000000000036</v>
      </c>
      <c r="Q57" s="20">
        <f t="shared" si="5"/>
        <v>382126.5</v>
      </c>
    </row>
    <row r="58" spans="2:17" ht="12.75">
      <c r="B58" s="2"/>
      <c r="C58" s="4"/>
      <c r="I58" s="46"/>
      <c r="J58" s="46"/>
      <c r="K58" s="46"/>
      <c r="L58" s="46"/>
      <c r="M58" s="46"/>
      <c r="N58" s="46"/>
      <c r="O58" s="46"/>
      <c r="P58" s="46"/>
      <c r="Q58" s="46"/>
    </row>
    <row r="59" spans="2:3" ht="12.75">
      <c r="B59" s="2"/>
      <c r="C59" s="4"/>
    </row>
    <row r="60" spans="2:3" ht="12.75">
      <c r="B60" s="2"/>
      <c r="C60" s="4"/>
    </row>
    <row r="61" spans="2:3" ht="12.75">
      <c r="B61" s="2"/>
      <c r="C61" s="4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</sheetData>
  <sheetProtection/>
  <mergeCells count="4">
    <mergeCell ref="C2:Q2"/>
    <mergeCell ref="C3:Q3"/>
    <mergeCell ref="C4:Q4"/>
    <mergeCell ref="C5:Q5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Пономарева Светлана Васильевна</cp:lastModifiedBy>
  <cp:lastPrinted>2018-09-17T07:53:32Z</cp:lastPrinted>
  <dcterms:created xsi:type="dcterms:W3CDTF">2001-01-18T08:18:12Z</dcterms:created>
  <dcterms:modified xsi:type="dcterms:W3CDTF">2018-12-25T06:26:49Z</dcterms:modified>
  <cp:category/>
  <cp:version/>
  <cp:contentType/>
  <cp:contentStatus/>
</cp:coreProperties>
</file>